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" windowWidth="15180" windowHeight="9750" tabRatio="842" activeTab="0"/>
  </bookViews>
  <sheets>
    <sheet name="Tableau_A" sheetId="1" r:id="rId1"/>
    <sheet name="Tableau_B" sheetId="2" r:id="rId2"/>
    <sheet name="Tableau_C" sheetId="3" r:id="rId3"/>
    <sheet name="Tableau_D" sheetId="4" r:id="rId4"/>
  </sheets>
  <externalReferences>
    <externalReference r:id="rId7"/>
    <externalReference r:id="rId8"/>
  </externalReferences>
  <definedNames>
    <definedName name="_">#REF!</definedName>
    <definedName name="_TT02">#REF!</definedName>
    <definedName name="_xlnm.Print_Area" localSheetId="0">'Tableau_A'!$A$1:$A$5</definedName>
  </definedNames>
  <calcPr fullCalcOnLoad="1"/>
</workbook>
</file>

<file path=xl/sharedStrings.xml><?xml version="1.0" encoding="utf-8"?>
<sst xmlns="http://schemas.openxmlformats.org/spreadsheetml/2006/main" count="156" uniqueCount="125">
  <si>
    <t>Sous-total</t>
  </si>
  <si>
    <t>2014</t>
  </si>
  <si>
    <t>Cnam</t>
  </si>
  <si>
    <t>Formations courtes</t>
  </si>
  <si>
    <t>Universités (IUT inclus) INP et UT</t>
  </si>
  <si>
    <t>Capacité en droit</t>
  </si>
  <si>
    <t>DAEU A (littéraire)</t>
  </si>
  <si>
    <t>DAEU B (scientifique)</t>
  </si>
  <si>
    <t>DELF-DALF</t>
  </si>
  <si>
    <t xml:space="preserve">Total niveau IV </t>
  </si>
  <si>
    <t>DEUG, DEUST</t>
  </si>
  <si>
    <t>DUT,DNTS</t>
  </si>
  <si>
    <t xml:space="preserve">Titres RNCP niveau III </t>
  </si>
  <si>
    <t xml:space="preserve">Diplômes paramédicaux niveau III </t>
  </si>
  <si>
    <t xml:space="preserve">Total niveau III </t>
  </si>
  <si>
    <t>Licences</t>
  </si>
  <si>
    <t>Licences professionnelles</t>
  </si>
  <si>
    <t>DCG</t>
  </si>
  <si>
    <t>Titres RNCP niveau II</t>
  </si>
  <si>
    <t xml:space="preserve">Total niveau II </t>
  </si>
  <si>
    <t>DESCF-DSCG</t>
  </si>
  <si>
    <t>Masters professionnels</t>
  </si>
  <si>
    <t>Masters ingénieur</t>
  </si>
  <si>
    <t>Masters recherche</t>
  </si>
  <si>
    <t>Masters indifférenciés</t>
  </si>
  <si>
    <t>Masters enseignement</t>
  </si>
  <si>
    <t>Mastères MBA</t>
  </si>
  <si>
    <t>HDR</t>
  </si>
  <si>
    <t>Diplômes d'ingénieurs (dont ingénieurs Cnam)</t>
  </si>
  <si>
    <t>Capacité médecine</t>
  </si>
  <si>
    <t>Titres RNCP niveau I</t>
  </si>
  <si>
    <t>DESS-DRT</t>
  </si>
  <si>
    <t>Doctorat</t>
  </si>
  <si>
    <t xml:space="preserve">Total niveau I </t>
  </si>
  <si>
    <t>Diplômes nationaux délivrés en FC</t>
  </si>
  <si>
    <t>Formations diplômantes</t>
  </si>
  <si>
    <t>Universités ( IUT inclus), INP et UT</t>
  </si>
  <si>
    <t xml:space="preserve">10-Formations générales                              </t>
  </si>
  <si>
    <t xml:space="preserve">11-Mathématiques et sciences                         </t>
  </si>
  <si>
    <t xml:space="preserve">12-Sciences humaines et droit                        </t>
  </si>
  <si>
    <t xml:space="preserve">13-Lettres et arts                                   </t>
  </si>
  <si>
    <t xml:space="preserve">20-Spécialités pluri-technologiques de production    </t>
  </si>
  <si>
    <t xml:space="preserve">21-Agriculture, pêche, forêt et espaces verts        </t>
  </si>
  <si>
    <t xml:space="preserve">22-Transformations                                   </t>
  </si>
  <si>
    <t xml:space="preserve">23-Génie civil, construction et bois                 </t>
  </si>
  <si>
    <t xml:space="preserve">24-Matériaux souples                                 </t>
  </si>
  <si>
    <t xml:space="preserve">25-Mécanique, electricité, électronique              </t>
  </si>
  <si>
    <t xml:space="preserve">30-Spécialités plurivalentes des services            </t>
  </si>
  <si>
    <t xml:space="preserve">32-Communication et information                      </t>
  </si>
  <si>
    <t xml:space="preserve">33-Services aux personnes                            </t>
  </si>
  <si>
    <t xml:space="preserve">34-Services à la collectivité                        </t>
  </si>
  <si>
    <t xml:space="preserve">41-Capacités individuelles et sociales               </t>
  </si>
  <si>
    <t xml:space="preserve">42-Activités quotidiennes et de loisirs              </t>
  </si>
  <si>
    <t xml:space="preserve">UNIVERSITE REIMS CHAMPAGNE-ARDENNES             </t>
  </si>
  <si>
    <t xml:space="preserve">UNIVERSITE CAEN BASSE NORMANDIE             </t>
  </si>
  <si>
    <t xml:space="preserve">31-Echange et gestion                                </t>
  </si>
  <si>
    <t>UNIVERSITE DIJON BOURGOGNE</t>
  </si>
  <si>
    <t>DUT</t>
  </si>
  <si>
    <t>Titres au RNCP Niv II</t>
  </si>
  <si>
    <t>Diplômes d'établissement en IUT</t>
  </si>
  <si>
    <t>Nombre de bilans</t>
  </si>
  <si>
    <t>Nombre de stagiaires ayant reçu une formation à distance</t>
  </si>
  <si>
    <t>Nombre de formations proposées à distance</t>
  </si>
  <si>
    <t xml:space="preserve"> Diplômes nationaux</t>
  </si>
  <si>
    <t>Inscriptions</t>
  </si>
  <si>
    <t>UNIVERSITE CERGY PONTOISE</t>
  </si>
  <si>
    <t xml:space="preserve">UNIVERSITE GRENOBLE ALPES         </t>
  </si>
  <si>
    <t>UNIVERSITE PARIS 5 DESCARTES</t>
  </si>
  <si>
    <t xml:space="preserve">UNIVERSITE LILLE 2 </t>
  </si>
  <si>
    <t>Ensemble des universités</t>
  </si>
  <si>
    <t xml:space="preserve">UNIVERSITE AIX-MARSEILLE                    </t>
  </si>
  <si>
    <t xml:space="preserve">UNIVERSITE ORLEANS                          </t>
  </si>
  <si>
    <t xml:space="preserve">UNIVERSITE ARTOIS                           </t>
  </si>
  <si>
    <t>2016</t>
  </si>
  <si>
    <t>Nombre d'heures stagiaires</t>
  </si>
  <si>
    <t>UNIVERSITE PARIS 1 PANTHEON SORBONNE</t>
  </si>
  <si>
    <t xml:space="preserve">UNIVERSITE NANTES                 </t>
  </si>
  <si>
    <t xml:space="preserve">UNIVERSITE TOULOUSE 1             </t>
  </si>
  <si>
    <t xml:space="preserve">UNIVERSITE ROUEN HAUTE NORMANDIE   </t>
  </si>
  <si>
    <t xml:space="preserve">UNIVERSITE LYON 2          </t>
  </si>
  <si>
    <t xml:space="preserve">UNIVERSITE LE MANS        </t>
  </si>
  <si>
    <t xml:space="preserve">UNIVERSITE POITIERS                 </t>
  </si>
  <si>
    <t>UNIVERSITE NICE SOPHIA ANTIPOLIS</t>
  </si>
  <si>
    <t xml:space="preserve">UNIVERSITE RENNES 1                      </t>
  </si>
  <si>
    <t xml:space="preserve">UNIVERSITE DE BORDEAUX                  </t>
  </si>
  <si>
    <t xml:space="preserve">UNIVERSITE BORDEAUX 3 MICHEL DE MONTAIGNE             </t>
  </si>
  <si>
    <t xml:space="preserve">UNIVERSITE RENNES 2 HAUTE BRETAGNE             </t>
  </si>
  <si>
    <t xml:space="preserve">UNIVERSITE LILLE 1 SCIENCES ET TECHNOLOGIES         </t>
  </si>
  <si>
    <t xml:space="preserve">UNIVERSITE LILLE 3 CHARLES DE GAULLE          </t>
  </si>
  <si>
    <t xml:space="preserve">UNIVERSITE VERSAILLES ST QUENTIN         </t>
  </si>
  <si>
    <t xml:space="preserve">UNIVERSITE PARIS OUEST NANTERRE       </t>
  </si>
  <si>
    <t xml:space="preserve">Web </t>
  </si>
  <si>
    <t xml:space="preserve">Cnam </t>
  </si>
  <si>
    <t>Evolution 2015 / 2016 (en %)</t>
  </si>
  <si>
    <t>Part sur le total 2016 (en %)</t>
  </si>
  <si>
    <t>Évolution 2015/2016 (en %)</t>
  </si>
  <si>
    <t xml:space="preserve">UNIVERSITE PIERRE ET MARIE CURIE                 </t>
  </si>
  <si>
    <t>201</t>
  </si>
  <si>
    <t>4507</t>
  </si>
  <si>
    <t>Diplômes d'université</t>
  </si>
  <si>
    <t>Maitrises-Master 1</t>
  </si>
  <si>
    <t>Titres au RNCP Niv III</t>
  </si>
  <si>
    <t>en %</t>
  </si>
  <si>
    <t>Stagiaires</t>
  </si>
  <si>
    <t>Heures-stagiaires</t>
  </si>
  <si>
    <t>Champ : France métropolitaine, DOM, Nouvelle-Calédonie et Polynésie française.</t>
  </si>
  <si>
    <t>Champ : Ensemble des universités (IUT inclus), INP et UT en France métropolitaine, DOM, Nouvelle-Calédonie et Polynésie française.</t>
  </si>
  <si>
    <t>Tableau C1 - Diplômes nationaux délivrés en formation continue selon les types d'établissements en 2015 et 2016</t>
  </si>
  <si>
    <t>Tableau C2 - Diplômes délivrés en formation continue dans les IUT en 2015 et 2016</t>
  </si>
  <si>
    <t>Tableau D - Nombre de stagiaires inscrits et d'heures stagiaires selon les spécialités de formations (NSF) et les types d'établissements en 2016</t>
  </si>
  <si>
    <t>Champ : Ensemble des IUT en France métropolitaine, DOM, Nouvelle-Calédonie et Polynésie française.</t>
  </si>
  <si>
    <t>Remarque : dans ce graphique, la durée moyenne des types de formations correspond à la durée moyenne des inscriptions. Un stagiaire est comptabilisé plusieurs fois s'il est inscrit à plusieurs formations.</t>
  </si>
  <si>
    <t>Remarque : dans ce tableau, un stagiaire correspond à une inscription dans une formation. Un stagiaire est comptabilisé plusieurs fois s'il est inscrit à plusieurs formations.</t>
  </si>
  <si>
    <t>Champ : Ensemble des universités (IUT inclus), INP et UT et CNAM en France métropolitaine, DOM, Nouvelle-Calédonie et Polynésie française.</t>
  </si>
  <si>
    <t xml:space="preserve">Ensemble </t>
  </si>
  <si>
    <t>Ensemble</t>
  </si>
  <si>
    <t>Ensemble Diplômes nationaux</t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</si>
  <si>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 xml:space="preserve">coles et grands établissements </t>
    </r>
  </si>
  <si>
    <t>Tableau A1 - Les 15 premières universités classées par nombre de stagiaires en formation à distance (FOAD) en 2016</t>
  </si>
  <si>
    <t>Tableau A2 - Nombre de bilans de compétences effectués dans les universités et le CNAM en 2016</t>
  </si>
  <si>
    <t>Web</t>
  </si>
  <si>
    <t>Tableau B - Durées moyennes des formations (y compris stage pratique) selon les types de formations dans les universités entre 2014 et 2016 (en heures)</t>
  </si>
  <si>
    <t>Universités</t>
  </si>
  <si>
    <t>Source : MEN-DEPP, MESRI-SIES, enquête n°6.</t>
  </si>
  <si>
    <t>Formations "inter-âges"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</si>
</sst>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97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FA7D00"/>
      <name val="Calibri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</font>
    <font>
      <sz val="11"/>
      <color rgb="FF9C0006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6500"/>
      <name val="Arial"/>
      <family val="2"/>
    </font>
    <font>
      <sz val="11"/>
      <color rgb="FF9C6500"/>
      <name val="Calibri"/>
      <family val="2"/>
    </font>
    <font>
      <sz val="11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rgb="FF0000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rgb="FF0000FF"/>
      </top>
      <bottom>
        <color indexed="63"/>
      </bottom>
    </border>
    <border>
      <left style="thin"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rgb="FF0000FF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0" fillId="28" borderId="4" applyNumberFormat="0" applyAlignment="0" applyProtection="0"/>
    <xf numFmtId="0" fontId="56" fillId="27" borderId="3" applyNumberFormat="0" applyFont="0" applyAlignment="0" applyProtection="0"/>
    <xf numFmtId="0" fontId="65" fillId="29" borderId="1" applyNumberFormat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73" fillId="32" borderId="0" applyNumberFormat="0" applyBorder="0" applyAlignment="0" applyProtection="0"/>
    <xf numFmtId="0" fontId="74" fillId="32" borderId="0" applyNumberFormat="0" applyBorder="0" applyAlignment="0" applyProtection="0"/>
    <xf numFmtId="0" fontId="75" fillId="26" borderId="5" applyNumberFormat="0" applyAlignment="0" applyProtection="0"/>
    <xf numFmtId="0" fontId="76" fillId="26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9" applyNumberFormat="0" applyFill="0" applyAlignment="0" applyProtection="0"/>
    <xf numFmtId="0" fontId="88" fillId="33" borderId="10" applyNumberFormat="0" applyAlignment="0" applyProtection="0"/>
    <xf numFmtId="0" fontId="89" fillId="33" borderId="10" applyNumberFormat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93" applyFont="1" applyFill="1" applyBorder="1" applyAlignment="1">
      <alignment vertical="center"/>
      <protection/>
    </xf>
    <xf numFmtId="3" fontId="0" fillId="34" borderId="11" xfId="0" applyNumberFormat="1" applyFont="1" applyFill="1" applyBorder="1" applyAlignment="1">
      <alignment/>
    </xf>
    <xf numFmtId="3" fontId="0" fillId="34" borderId="11" xfId="92" applyNumberFormat="1" applyFont="1" applyFill="1" applyBorder="1">
      <alignment/>
      <protection/>
    </xf>
    <xf numFmtId="0" fontId="0" fillId="0" borderId="0" xfId="0" applyAlignment="1">
      <alignment vertical="top"/>
    </xf>
    <xf numFmtId="3" fontId="0" fillId="34" borderId="11" xfId="0" applyNumberFormat="1" applyFill="1" applyBorder="1" applyAlignment="1">
      <alignment/>
    </xf>
    <xf numFmtId="164" fontId="0" fillId="0" borderId="11" xfId="0" applyNumberFormat="1" applyBorder="1" applyAlignment="1">
      <alignment horizontal="center"/>
    </xf>
    <xf numFmtId="3" fontId="0" fillId="34" borderId="11" xfId="92" applyNumberFormat="1" applyFont="1" applyFill="1" applyBorder="1" applyAlignment="1">
      <alignment horizontal="right"/>
      <protection/>
    </xf>
    <xf numFmtId="3" fontId="0" fillId="34" borderId="11" xfId="92" applyNumberFormat="1" applyFont="1" applyFill="1" applyBorder="1" applyAlignment="1">
      <alignment wrapText="1"/>
      <protection/>
    </xf>
    <xf numFmtId="3" fontId="0" fillId="34" borderId="11" xfId="92" applyNumberFormat="1" applyFont="1" applyFill="1" applyBorder="1" applyAlignment="1">
      <alignment horizontal="right" wrapText="1"/>
      <protection/>
    </xf>
    <xf numFmtId="164" fontId="0" fillId="0" borderId="11" xfId="0" applyNumberFormat="1" applyFont="1" applyBorder="1" applyAlignment="1">
      <alignment horizontal="center"/>
    </xf>
    <xf numFmtId="0" fontId="1" fillId="0" borderId="0" xfId="91">
      <alignment/>
      <protection/>
    </xf>
    <xf numFmtId="0" fontId="7" fillId="0" borderId="0" xfId="91" applyFont="1">
      <alignment/>
      <protection/>
    </xf>
    <xf numFmtId="0" fontId="5" fillId="0" borderId="0" xfId="91" applyFont="1">
      <alignment/>
      <protection/>
    </xf>
    <xf numFmtId="0" fontId="4" fillId="0" borderId="0" xfId="94" applyFont="1" applyBorder="1" applyAlignment="1">
      <alignment horizontal="left" wrapText="1"/>
      <protection/>
    </xf>
    <xf numFmtId="0" fontId="1" fillId="0" borderId="0" xfId="95">
      <alignment/>
      <protection/>
    </xf>
    <xf numFmtId="3" fontId="9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90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91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91" fillId="0" borderId="15" xfId="0" applyFont="1" applyFill="1" applyBorder="1" applyAlignment="1">
      <alignment/>
    </xf>
    <xf numFmtId="3" fontId="91" fillId="0" borderId="15" xfId="0" applyNumberFormat="1" applyFont="1" applyFill="1" applyBorder="1" applyAlignment="1">
      <alignment/>
    </xf>
    <xf numFmtId="3" fontId="91" fillId="0" borderId="16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3" fontId="4" fillId="0" borderId="0" xfId="94" applyNumberFormat="1" applyFont="1" applyBorder="1" applyAlignment="1">
      <alignment horizontal="left" wrapText="1"/>
      <protection/>
    </xf>
    <xf numFmtId="0" fontId="1" fillId="0" borderId="0" xfId="95" applyBorder="1">
      <alignment/>
      <protection/>
    </xf>
    <xf numFmtId="3" fontId="92" fillId="0" borderId="0" xfId="85" applyNumberFormat="1" applyFont="1" applyFill="1">
      <alignment/>
      <protection/>
    </xf>
    <xf numFmtId="3" fontId="93" fillId="3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34" borderId="11" xfId="92" applyNumberFormat="1" applyFont="1" applyFill="1" applyBorder="1">
      <alignment/>
      <protection/>
    </xf>
    <xf numFmtId="3" fontId="0" fillId="0" borderId="11" xfId="92" applyNumberFormat="1" applyFont="1" applyFill="1" applyBorder="1">
      <alignment/>
      <protection/>
    </xf>
    <xf numFmtId="3" fontId="0" fillId="34" borderId="11" xfId="0" applyNumberFormat="1" applyFont="1" applyFill="1" applyBorder="1" applyAlignment="1">
      <alignment/>
    </xf>
    <xf numFmtId="3" fontId="0" fillId="34" borderId="11" xfId="92" applyNumberFormat="1" applyFont="1" applyFill="1" applyBorder="1" applyAlignment="1">
      <alignment wrapText="1"/>
      <protection/>
    </xf>
    <xf numFmtId="3" fontId="0" fillId="34" borderId="11" xfId="0" applyNumberFormat="1" applyFont="1" applyFill="1" applyBorder="1" applyAlignment="1">
      <alignment horizontal="right"/>
    </xf>
    <xf numFmtId="3" fontId="0" fillId="34" borderId="11" xfId="92" applyNumberFormat="1" applyFont="1" applyFill="1" applyBorder="1" applyAlignment="1" applyProtection="1">
      <alignment wrapText="1"/>
      <protection locked="0"/>
    </xf>
    <xf numFmtId="3" fontId="0" fillId="34" borderId="11" xfId="0" applyNumberFormat="1" applyFont="1" applyFill="1" applyBorder="1" applyAlignment="1">
      <alignment horizontal="right"/>
    </xf>
    <xf numFmtId="3" fontId="0" fillId="34" borderId="11" xfId="92" applyNumberFormat="1" applyFont="1" applyFill="1" applyBorder="1" applyAlignment="1">
      <alignment horizontal="right" wrapText="1"/>
      <protection/>
    </xf>
    <xf numFmtId="3" fontId="0" fillId="34" borderId="11" xfId="92" applyNumberFormat="1" applyFont="1" applyFill="1" applyBorder="1" applyAlignment="1">
      <alignment horizontal="right"/>
      <protection/>
    </xf>
    <xf numFmtId="3" fontId="0" fillId="0" borderId="11" xfId="0" applyNumberFormat="1" applyFont="1" applyFill="1" applyBorder="1" applyAlignment="1">
      <alignment horizontal="right"/>
    </xf>
    <xf numFmtId="164" fontId="14" fillId="34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164" fontId="1" fillId="0" borderId="0" xfId="95" applyNumberFormat="1">
      <alignment/>
      <protection/>
    </xf>
    <xf numFmtId="0" fontId="0" fillId="0" borderId="0" xfId="89" applyFont="1">
      <alignment/>
      <protection/>
    </xf>
    <xf numFmtId="0" fontId="0" fillId="0" borderId="0" xfId="91" applyFont="1">
      <alignment/>
      <protection/>
    </xf>
    <xf numFmtId="0" fontId="0" fillId="0" borderId="0" xfId="89" applyFont="1" applyBorder="1">
      <alignment/>
      <protection/>
    </xf>
    <xf numFmtId="0" fontId="0" fillId="0" borderId="0" xfId="94" applyFont="1" applyBorder="1" applyAlignment="1">
      <alignment horizontal="left"/>
      <protection/>
    </xf>
    <xf numFmtId="3" fontId="0" fillId="0" borderId="0" xfId="95" applyNumberFormat="1" applyFont="1">
      <alignment/>
      <protection/>
    </xf>
    <xf numFmtId="0" fontId="0" fillId="0" borderId="0" xfId="94" applyFont="1" applyBorder="1" applyAlignment="1">
      <alignment horizontal="left" wrapText="1"/>
      <protection/>
    </xf>
    <xf numFmtId="49" fontId="8" fillId="35" borderId="12" xfId="0" applyNumberFormat="1" applyFont="1" applyFill="1" applyBorder="1" applyAlignment="1">
      <alignment horizontal="center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0" fontId="3" fillId="0" borderId="0" xfId="91" applyFont="1">
      <alignment/>
      <protection/>
    </xf>
    <xf numFmtId="0" fontId="94" fillId="0" borderId="0" xfId="0" applyFont="1" applyAlignment="1">
      <alignment/>
    </xf>
    <xf numFmtId="0" fontId="11" fillId="0" borderId="0" xfId="0" applyFont="1" applyFill="1" applyAlignment="1">
      <alignment/>
    </xf>
    <xf numFmtId="3" fontId="95" fillId="34" borderId="17" xfId="92" applyNumberFormat="1" applyFont="1" applyFill="1" applyBorder="1" applyAlignment="1">
      <alignment wrapText="1"/>
      <protection/>
    </xf>
    <xf numFmtId="3" fontId="14" fillId="34" borderId="17" xfId="92" applyNumberFormat="1" applyFont="1" applyFill="1" applyBorder="1" applyAlignment="1">
      <alignment wrapText="1"/>
      <protection/>
    </xf>
    <xf numFmtId="3" fontId="95" fillId="34" borderId="17" xfId="0" applyNumberFormat="1" applyFont="1" applyFill="1" applyBorder="1" applyAlignment="1">
      <alignment/>
    </xf>
    <xf numFmtId="3" fontId="94" fillId="34" borderId="17" xfId="92" applyNumberFormat="1" applyFont="1" applyFill="1" applyBorder="1" applyAlignment="1" applyProtection="1">
      <alignment wrapText="1"/>
      <protection locked="0"/>
    </xf>
    <xf numFmtId="3" fontId="95" fillId="34" borderId="17" xfId="92" applyNumberFormat="1" applyFont="1" applyFill="1" applyBorder="1" applyAlignment="1" applyProtection="1">
      <alignment wrapText="1"/>
      <protection locked="0"/>
    </xf>
    <xf numFmtId="3" fontId="3" fillId="0" borderId="19" xfId="0" applyNumberFormat="1" applyFont="1" applyFill="1" applyBorder="1" applyAlignment="1">
      <alignment/>
    </xf>
    <xf numFmtId="0" fontId="3" fillId="34" borderId="20" xfId="90" applyNumberFormat="1" applyFont="1" applyFill="1" applyBorder="1" applyAlignment="1" applyProtection="1">
      <alignment wrapText="1"/>
      <protection locked="0"/>
    </xf>
    <xf numFmtId="0" fontId="0" fillId="34" borderId="20" xfId="92" applyFont="1" applyFill="1" applyBorder="1" applyAlignment="1">
      <alignment horizontal="left" wrapText="1"/>
      <protection/>
    </xf>
    <xf numFmtId="0" fontId="0" fillId="0" borderId="20" xfId="92" applyFont="1" applyFill="1" applyBorder="1" applyAlignment="1">
      <alignment horizontal="left" wrapText="1"/>
      <protection/>
    </xf>
    <xf numFmtId="0" fontId="14" fillId="34" borderId="21" xfId="92" applyNumberFormat="1" applyFont="1" applyFill="1" applyBorder="1" applyAlignment="1" applyProtection="1">
      <alignment wrapText="1"/>
      <protection locked="0"/>
    </xf>
    <xf numFmtId="0" fontId="10" fillId="34" borderId="20" xfId="92" applyNumberFormat="1" applyFont="1" applyFill="1" applyBorder="1" applyAlignment="1" applyProtection="1">
      <alignment wrapText="1"/>
      <protection locked="0"/>
    </xf>
    <xf numFmtId="3" fontId="0" fillId="34" borderId="20" xfId="92" applyNumberFormat="1" applyFont="1" applyFill="1" applyBorder="1" applyAlignment="1">
      <alignment wrapText="1"/>
      <protection/>
    </xf>
    <xf numFmtId="0" fontId="10" fillId="34" borderId="20" xfId="90" applyNumberFormat="1" applyFont="1" applyFill="1" applyBorder="1" applyAlignment="1" applyProtection="1">
      <alignment wrapText="1"/>
      <protection locked="0"/>
    </xf>
    <xf numFmtId="0" fontId="0" fillId="34" borderId="20" xfId="92" applyFont="1" applyFill="1" applyBorder="1" applyAlignment="1">
      <alignment wrapText="1"/>
      <protection/>
    </xf>
    <xf numFmtId="3" fontId="0" fillId="34" borderId="20" xfId="92" applyNumberFormat="1" applyFont="1" applyFill="1" applyBorder="1" applyAlignment="1">
      <alignment wrapText="1"/>
      <protection/>
    </xf>
    <xf numFmtId="0" fontId="14" fillId="34" borderId="22" xfId="92" applyNumberFormat="1" applyFont="1" applyFill="1" applyBorder="1" applyAlignment="1" applyProtection="1">
      <alignment wrapText="1"/>
      <protection locked="0"/>
    </xf>
    <xf numFmtId="3" fontId="0" fillId="34" borderId="23" xfId="92" applyNumberFormat="1" applyFont="1" applyFill="1" applyBorder="1" applyAlignment="1">
      <alignment wrapText="1"/>
      <protection/>
    </xf>
    <xf numFmtId="0" fontId="0" fillId="34" borderId="20" xfId="92" applyNumberFormat="1" applyFont="1" applyFill="1" applyBorder="1" applyAlignment="1" applyProtection="1">
      <alignment wrapText="1"/>
      <protection locked="0"/>
    </xf>
    <xf numFmtId="0" fontId="15" fillId="0" borderId="24" xfId="0" applyFont="1" applyBorder="1" applyAlignment="1">
      <alignment wrapText="1"/>
    </xf>
    <xf numFmtId="3" fontId="14" fillId="34" borderId="17" xfId="92" applyNumberFormat="1" applyFont="1" applyFill="1" applyBorder="1" applyAlignment="1">
      <alignment horizontal="right" wrapText="1"/>
      <protection/>
    </xf>
    <xf numFmtId="3" fontId="0" fillId="34" borderId="25" xfId="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165" fontId="0" fillId="34" borderId="11" xfId="0" applyNumberFormat="1" applyFill="1" applyBorder="1" applyAlignment="1">
      <alignment horizontal="center"/>
    </xf>
    <xf numFmtId="165" fontId="0" fillId="34" borderId="17" xfId="0" applyNumberFormat="1" applyFill="1" applyBorder="1" applyAlignment="1">
      <alignment horizontal="center"/>
    </xf>
    <xf numFmtId="0" fontId="0" fillId="0" borderId="28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11" fillId="0" borderId="0" xfId="95" applyFont="1">
      <alignment/>
      <protection/>
    </xf>
    <xf numFmtId="0" fontId="3" fillId="0" borderId="0" xfId="95" applyFont="1">
      <alignment/>
      <protection/>
    </xf>
    <xf numFmtId="0" fontId="6" fillId="0" borderId="0" xfId="91" applyFont="1" applyBorder="1">
      <alignment/>
      <protection/>
    </xf>
    <xf numFmtId="0" fontId="1" fillId="0" borderId="0" xfId="91" applyFont="1" applyBorder="1">
      <alignment/>
      <protection/>
    </xf>
    <xf numFmtId="0" fontId="1" fillId="0" borderId="0" xfId="91" applyBorder="1">
      <alignment/>
      <protection/>
    </xf>
    <xf numFmtId="0" fontId="6" fillId="0" borderId="0" xfId="91" applyFont="1" applyBorder="1" applyAlignment="1">
      <alignment horizontal="right"/>
      <protection/>
    </xf>
    <xf numFmtId="0" fontId="12" fillId="0" borderId="0" xfId="91" applyFont="1" applyFill="1" applyBorder="1">
      <alignment/>
      <protection/>
    </xf>
    <xf numFmtId="0" fontId="1" fillId="0" borderId="0" xfId="91" applyFont="1" applyFill="1" applyBorder="1">
      <alignment/>
      <protection/>
    </xf>
    <xf numFmtId="9" fontId="0" fillId="0" borderId="0" xfId="0" applyNumberFormat="1" applyFont="1" applyFill="1" applyBorder="1" applyAlignment="1">
      <alignment horizontal="left" vertical="center" wrapText="1"/>
    </xf>
    <xf numFmtId="49" fontId="8" fillId="35" borderId="13" xfId="0" applyNumberFormat="1" applyFont="1" applyFill="1" applyBorder="1" applyAlignment="1">
      <alignment horizontal="right" vertical="center" wrapText="1"/>
    </xf>
    <xf numFmtId="49" fontId="8" fillId="35" borderId="29" xfId="0" applyNumberFormat="1" applyFont="1" applyFill="1" applyBorder="1" applyAlignment="1">
      <alignment horizontal="right" vertical="center" wrapText="1"/>
    </xf>
    <xf numFmtId="49" fontId="8" fillId="35" borderId="13" xfId="0" applyNumberFormat="1" applyFont="1" applyFill="1" applyBorder="1" applyAlignment="1">
      <alignment horizontal="center" vertical="top" wrapText="1"/>
    </xf>
    <xf numFmtId="49" fontId="8" fillId="35" borderId="29" xfId="0" applyNumberFormat="1" applyFont="1" applyFill="1" applyBorder="1" applyAlignment="1">
      <alignment horizontal="center" vertical="top" wrapText="1"/>
    </xf>
    <xf numFmtId="3" fontId="0" fillId="0" borderId="28" xfId="0" applyNumberFormat="1" applyFont="1" applyBorder="1" applyAlignment="1">
      <alignment/>
    </xf>
    <xf numFmtId="0" fontId="3" fillId="0" borderId="28" xfId="91" applyFont="1" applyBorder="1">
      <alignment/>
      <protection/>
    </xf>
    <xf numFmtId="0" fontId="0" fillId="0" borderId="28" xfId="91" applyFont="1" applyBorder="1" applyAlignment="1">
      <alignment vertical="top" wrapText="1"/>
      <protection/>
    </xf>
    <xf numFmtId="0" fontId="10" fillId="0" borderId="28" xfId="91" applyFont="1" applyFill="1" applyBorder="1">
      <alignment/>
      <protection/>
    </xf>
    <xf numFmtId="0" fontId="0" fillId="0" borderId="28" xfId="91" applyFont="1" applyBorder="1">
      <alignment/>
      <protection/>
    </xf>
    <xf numFmtId="0" fontId="0" fillId="0" borderId="28" xfId="91" applyFont="1" applyFill="1" applyBorder="1">
      <alignment/>
      <protection/>
    </xf>
    <xf numFmtId="0" fontId="3" fillId="34" borderId="30" xfId="92" applyNumberFormat="1" applyFont="1" applyFill="1" applyBorder="1" applyAlignment="1" applyProtection="1">
      <alignment horizontal="center" vertical="top" wrapText="1"/>
      <protection locked="0"/>
    </xf>
    <xf numFmtId="0" fontId="3" fillId="34" borderId="31" xfId="92" applyNumberFormat="1" applyFont="1" applyFill="1" applyBorder="1" applyAlignment="1" applyProtection="1">
      <alignment horizontal="center" vertical="top" wrapText="1"/>
      <protection locked="0"/>
    </xf>
    <xf numFmtId="3" fontId="3" fillId="0" borderId="28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2" xfId="90" applyNumberFormat="1" applyFont="1" applyFill="1" applyBorder="1" applyAlignment="1" applyProtection="1">
      <alignment horizontal="center" vertical="top" wrapText="1"/>
      <protection locked="0"/>
    </xf>
    <xf numFmtId="0" fontId="8" fillId="0" borderId="3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3" fillId="34" borderId="34" xfId="92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/>
    </xf>
    <xf numFmtId="0" fontId="90" fillId="0" borderId="12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 horizontal="left" vertical="center"/>
    </xf>
    <xf numFmtId="0" fontId="91" fillId="0" borderId="13" xfId="0" applyFont="1" applyFill="1" applyBorder="1" applyAlignment="1">
      <alignment/>
    </xf>
    <xf numFmtId="3" fontId="91" fillId="0" borderId="13" xfId="0" applyNumberFormat="1" applyFont="1" applyFill="1" applyBorder="1" applyAlignment="1">
      <alignment/>
    </xf>
    <xf numFmtId="3" fontId="91" fillId="0" borderId="29" xfId="0" applyNumberFormat="1" applyFont="1" applyFill="1" applyBorder="1" applyAlignment="1">
      <alignment/>
    </xf>
    <xf numFmtId="0" fontId="91" fillId="0" borderId="3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90" fillId="0" borderId="3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0" fillId="0" borderId="28" xfId="91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3" fontId="0" fillId="36" borderId="25" xfId="0" applyNumberFormat="1" applyFont="1" applyFill="1" applyBorder="1" applyAlignment="1">
      <alignment/>
    </xf>
    <xf numFmtId="3" fontId="14" fillId="36" borderId="26" xfId="92" applyNumberFormat="1" applyFont="1" applyFill="1" applyBorder="1" applyAlignment="1">
      <alignment wrapText="1"/>
      <protection/>
    </xf>
    <xf numFmtId="3" fontId="14" fillId="36" borderId="26" xfId="0" applyNumberFormat="1" applyFont="1" applyFill="1" applyBorder="1" applyAlignment="1">
      <alignment/>
    </xf>
    <xf numFmtId="3" fontId="0" fillId="36" borderId="25" xfId="92" applyNumberFormat="1" applyFont="1" applyFill="1" applyBorder="1">
      <alignment/>
      <protection/>
    </xf>
    <xf numFmtId="3" fontId="0" fillId="36" borderId="25" xfId="92" applyNumberFormat="1" applyFont="1" applyFill="1" applyBorder="1" applyAlignment="1">
      <alignment wrapText="1"/>
      <protection/>
    </xf>
    <xf numFmtId="3" fontId="14" fillId="36" borderId="26" xfId="92" applyNumberFormat="1" applyFont="1" applyFill="1" applyBorder="1" applyAlignment="1" applyProtection="1">
      <alignment wrapText="1"/>
      <protection locked="0"/>
    </xf>
    <xf numFmtId="3" fontId="0" fillId="36" borderId="25" xfId="92" applyNumberFormat="1" applyFont="1" applyFill="1" applyBorder="1" applyAlignment="1" applyProtection="1">
      <alignment wrapText="1"/>
      <protection locked="0"/>
    </xf>
    <xf numFmtId="3" fontId="3" fillId="36" borderId="27" xfId="92" applyNumberFormat="1" applyFont="1" applyFill="1" applyBorder="1" applyAlignment="1">
      <alignment wrapText="1"/>
      <protection/>
    </xf>
    <xf numFmtId="3" fontId="0" fillId="36" borderId="25" xfId="0" applyNumberFormat="1" applyFill="1" applyBorder="1" applyAlignment="1">
      <alignment/>
    </xf>
    <xf numFmtId="3" fontId="0" fillId="36" borderId="25" xfId="92" applyNumberFormat="1" applyFont="1" applyFill="1" applyBorder="1" applyAlignment="1">
      <alignment horizontal="right"/>
      <protection/>
    </xf>
    <xf numFmtId="3" fontId="0" fillId="36" borderId="25" xfId="92" applyNumberFormat="1" applyFont="1" applyFill="1" applyBorder="1" applyAlignment="1">
      <alignment horizontal="right" wrapText="1"/>
      <protection/>
    </xf>
    <xf numFmtId="3" fontId="10" fillId="36" borderId="25" xfId="0" applyNumberFormat="1" applyFont="1" applyFill="1" applyBorder="1" applyAlignment="1">
      <alignment horizontal="right"/>
    </xf>
    <xf numFmtId="3" fontId="0" fillId="36" borderId="25" xfId="0" applyNumberFormat="1" applyFill="1" applyBorder="1" applyAlignment="1">
      <alignment horizontal="right"/>
    </xf>
    <xf numFmtId="0" fontId="3" fillId="37" borderId="30" xfId="92" applyNumberFormat="1" applyFont="1" applyFill="1" applyBorder="1" applyAlignment="1" applyProtection="1">
      <alignment horizontal="center" vertical="top" wrapText="1"/>
      <protection locked="0"/>
    </xf>
    <xf numFmtId="3" fontId="0" fillId="34" borderId="28" xfId="0" applyNumberFormat="1" applyFont="1" applyFill="1" applyBorder="1" applyAlignment="1">
      <alignment/>
    </xf>
    <xf numFmtId="165" fontId="0" fillId="34" borderId="28" xfId="0" applyNumberFormat="1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36" xfId="0" applyBorder="1" applyAlignment="1">
      <alignment/>
    </xf>
    <xf numFmtId="3" fontId="3" fillId="36" borderId="37" xfId="0" applyNumberFormat="1" applyFont="1" applyFill="1" applyBorder="1" applyAlignment="1">
      <alignment/>
    </xf>
    <xf numFmtId="0" fontId="56" fillId="0" borderId="0" xfId="85">
      <alignment/>
      <protection/>
    </xf>
    <xf numFmtId="165" fontId="0" fillId="34" borderId="19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3" fillId="0" borderId="39" xfId="0" applyFont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1" fillId="0" borderId="28" xfId="95" applyFill="1" applyBorder="1">
      <alignment/>
      <protection/>
    </xf>
    <xf numFmtId="0" fontId="0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/>
    </xf>
    <xf numFmtId="0" fontId="91" fillId="0" borderId="28" xfId="0" applyFont="1" applyFill="1" applyBorder="1" applyAlignment="1">
      <alignment/>
    </xf>
    <xf numFmtId="3" fontId="92" fillId="0" borderId="28" xfId="85" applyNumberFormat="1" applyFont="1" applyFill="1" applyBorder="1">
      <alignment/>
      <protection/>
    </xf>
    <xf numFmtId="164" fontId="91" fillId="0" borderId="28" xfId="0" applyNumberFormat="1" applyFont="1" applyFill="1" applyBorder="1" applyAlignment="1">
      <alignment/>
    </xf>
    <xf numFmtId="3" fontId="91" fillId="0" borderId="28" xfId="0" applyNumberFormat="1" applyFont="1" applyFill="1" applyBorder="1" applyAlignment="1">
      <alignment/>
    </xf>
    <xf numFmtId="164" fontId="90" fillId="0" borderId="28" xfId="0" applyNumberFormat="1" applyFont="1" applyFill="1" applyBorder="1" applyAlignment="1">
      <alignment/>
    </xf>
    <xf numFmtId="0" fontId="90" fillId="0" borderId="28" xfId="0" applyFont="1" applyFill="1" applyBorder="1" applyAlignment="1">
      <alignment/>
    </xf>
    <xf numFmtId="3" fontId="90" fillId="0" borderId="28" xfId="0" applyNumberFormat="1" applyFont="1" applyFill="1" applyBorder="1" applyAlignment="1">
      <alignment/>
    </xf>
    <xf numFmtId="1" fontId="90" fillId="0" borderId="28" xfId="0" applyNumberFormat="1" applyFont="1" applyFill="1" applyBorder="1" applyAlignment="1">
      <alignment/>
    </xf>
    <xf numFmtId="3" fontId="96" fillId="0" borderId="28" xfId="85" applyNumberFormat="1" applyFont="1" applyFill="1" applyBorder="1">
      <alignment/>
      <protection/>
    </xf>
    <xf numFmtId="1" fontId="3" fillId="0" borderId="28" xfId="95" applyNumberFormat="1" applyFont="1" applyFill="1" applyBorder="1">
      <alignment/>
      <protection/>
    </xf>
    <xf numFmtId="0" fontId="0" fillId="0" borderId="28" xfId="91" applyFont="1" applyBorder="1" applyAlignment="1">
      <alignment vertical="top" wrapText="1"/>
      <protection/>
    </xf>
    <xf numFmtId="9" fontId="0" fillId="0" borderId="0" xfId="0" applyNumberFormat="1" applyFont="1" applyFill="1" applyBorder="1" applyAlignment="1">
      <alignment horizontal="left" vertical="center" wrapText="1"/>
    </xf>
    <xf numFmtId="9" fontId="0" fillId="0" borderId="0" xfId="0" applyNumberFormat="1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92" applyNumberFormat="1" applyFont="1" applyFill="1" applyBorder="1" applyAlignment="1" applyProtection="1">
      <alignment horizontal="center" vertical="top" wrapText="1"/>
      <protection locked="0"/>
    </xf>
    <xf numFmtId="0" fontId="3" fillId="0" borderId="43" xfId="92" applyNumberFormat="1" applyFont="1" applyFill="1" applyBorder="1" applyAlignment="1" applyProtection="1">
      <alignment horizontal="center" vertical="top" wrapText="1"/>
      <protection locked="0"/>
    </xf>
    <xf numFmtId="0" fontId="3" fillId="0" borderId="44" xfId="92" applyNumberFormat="1" applyFont="1" applyFill="1" applyBorder="1" applyAlignment="1" applyProtection="1">
      <alignment horizontal="center" vertical="top" wrapText="1"/>
      <protection locked="0"/>
    </xf>
    <xf numFmtId="9" fontId="3" fillId="0" borderId="45" xfId="0" applyNumberFormat="1" applyFont="1" applyFill="1" applyBorder="1" applyAlignment="1">
      <alignment horizontal="center" vertical="top" wrapText="1"/>
    </xf>
    <xf numFmtId="9" fontId="3" fillId="0" borderId="46" xfId="0" applyNumberFormat="1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48" xfId="92" applyNumberFormat="1" applyFont="1" applyFill="1" applyBorder="1" applyAlignment="1" applyProtection="1">
      <alignment horizontal="center" vertical="top" wrapText="1"/>
      <protection locked="0"/>
    </xf>
    <xf numFmtId="0" fontId="3" fillId="0" borderId="49" xfId="92" applyNumberFormat="1" applyFont="1" applyFill="1" applyBorder="1" applyAlignment="1" applyProtection="1">
      <alignment horizontal="center" vertical="top" wrapText="1"/>
      <protection locked="0"/>
    </xf>
    <xf numFmtId="0" fontId="3" fillId="0" borderId="28" xfId="96" applyFont="1" applyFill="1" applyBorder="1" applyAlignment="1">
      <alignment horizontal="center" vertical="top" wrapText="1"/>
      <protection/>
    </xf>
    <xf numFmtId="0" fontId="8" fillId="0" borderId="28" xfId="94" applyFont="1" applyFill="1" applyBorder="1" applyAlignment="1">
      <alignment horizontal="center" vertical="top" wrapText="1"/>
      <protection/>
    </xf>
    <xf numFmtId="0" fontId="10" fillId="0" borderId="28" xfId="94" applyFont="1" applyFill="1" applyBorder="1" applyAlignment="1">
      <alignment horizontal="center" vertical="center" wrapText="1"/>
      <protection/>
    </xf>
    <xf numFmtId="0" fontId="10" fillId="0" borderId="28" xfId="94" applyFont="1" applyFill="1" applyBorder="1" applyAlignment="1">
      <alignment horizontal="center" wrapText="1"/>
      <protection/>
    </xf>
    <xf numFmtId="0" fontId="0" fillId="0" borderId="28" xfId="0" applyFill="1" applyBorder="1" applyAlignment="1">
      <alignment horizontal="center" vertical="center" wrapText="1"/>
    </xf>
  </cellXfs>
  <cellStyles count="103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Commentaire 2 2" xfId="71"/>
    <cellStyle name="Entrée" xfId="72"/>
    <cellStyle name="Entrée 2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 2 2" xfId="85"/>
    <cellStyle name="Normal 3" xfId="86"/>
    <cellStyle name="Normal 4" xfId="87"/>
    <cellStyle name="Normal 5" xfId="88"/>
    <cellStyle name="Normal_compar_types_stagiaires_2005_2006" xfId="89"/>
    <cellStyle name="Normal_diplômes_détaillés_2003_2005" xfId="90"/>
    <cellStyle name="Normal_durée_formations_0205" xfId="91"/>
    <cellStyle name="Normal_Feuil1" xfId="92"/>
    <cellStyle name="Normal_recap_diplomes_par_etablissements" xfId="93"/>
    <cellStyle name="Normal_spécialités de formations_2005" xfId="94"/>
    <cellStyle name="Normal_specialites_formations_univ_ut_2008" xfId="95"/>
    <cellStyle name="Normal_spécialités_NSF_2007" xfId="96"/>
    <cellStyle name="Percent" xfId="97"/>
    <cellStyle name="Satisfaisant" xfId="98"/>
    <cellStyle name="Satisfaisant 2" xfId="99"/>
    <cellStyle name="Sortie" xfId="100"/>
    <cellStyle name="Sortie 2" xfId="101"/>
    <cellStyle name="Texte explicatif" xfId="102"/>
    <cellStyle name="Texte explicatif 2" xfId="103"/>
    <cellStyle name="Titre" xfId="104"/>
    <cellStyle name="Titre 1" xfId="105"/>
    <cellStyle name="Titre 1 2" xfId="106"/>
    <cellStyle name="Titre 2" xfId="107"/>
    <cellStyle name="Titre 2 2" xfId="108"/>
    <cellStyle name="Titre 3" xfId="109"/>
    <cellStyle name="Titre 3 2" xfId="110"/>
    <cellStyle name="Titre 4" xfId="111"/>
    <cellStyle name="Titre 4 2" xfId="112"/>
    <cellStyle name="Total" xfId="113"/>
    <cellStyle name="Total 2" xfId="114"/>
    <cellStyle name="Vérification" xfId="115"/>
    <cellStyle name="Vérification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BCBFB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4F81BD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725"/>
          <c:w val="0.971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Tableau_B!$B$29</c:f>
              <c:strCache>
                <c:ptCount val="1"/>
                <c:pt idx="0">
                  <c:v>Formations diplômantes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Tableau_B!$A$30:$A$32</c:f>
              <c:strCache/>
            </c:strRef>
          </c:cat>
          <c:val>
            <c:numRef>
              <c:f>Tableau_B!$B$30:$B$32</c:f>
              <c:numCache/>
            </c:numRef>
          </c:val>
        </c:ser>
        <c:ser>
          <c:idx val="1"/>
          <c:order val="1"/>
          <c:tx>
            <c:strRef>
              <c:f>Tableau_B!$C$29</c:f>
              <c:strCache>
                <c:ptCount val="1"/>
                <c:pt idx="0">
                  <c:v>Diplômes d'université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Tableau_B!$A$30:$A$32</c:f>
              <c:strCache/>
            </c:strRef>
          </c:cat>
          <c:val>
            <c:numRef>
              <c:f>Tableau_B!$C$30:$C$32</c:f>
              <c:numCache/>
            </c:numRef>
          </c:val>
        </c:ser>
        <c:ser>
          <c:idx val="2"/>
          <c:order val="2"/>
          <c:tx>
            <c:strRef>
              <c:f>Tableau_B!$D$29</c:f>
              <c:strCache>
                <c:ptCount val="1"/>
                <c:pt idx="0">
                  <c:v>Formations courtes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Tableau_B!$A$30:$A$32</c:f>
              <c:strCache/>
            </c:strRef>
          </c:cat>
          <c:val>
            <c:numRef>
              <c:f>Tableau_B!$D$30:$D$32</c:f>
              <c:numCache/>
            </c:numRef>
          </c:val>
        </c:ser>
        <c:ser>
          <c:idx val="3"/>
          <c:order val="3"/>
          <c:tx>
            <c:strRef>
              <c:f>Tableau_B!$E$29</c:f>
              <c:strCache>
                <c:ptCount val="1"/>
                <c:pt idx="0">
                  <c:v>Formations "inter-âges"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Tableau_B!$A$30:$A$32</c:f>
              <c:strCache/>
            </c:strRef>
          </c:cat>
          <c:val>
            <c:numRef>
              <c:f>Tableau_B!$E$30:$E$32</c:f>
              <c:numCache/>
            </c:numRef>
          </c:val>
        </c:ser>
        <c:axId val="22268485"/>
        <c:axId val="66198638"/>
      </c:bar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975"/>
          <c:y val="0.924"/>
          <c:w val="0.91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5</xdr:col>
      <xdr:colOff>0</xdr:colOff>
      <xdr:row>22</xdr:row>
      <xdr:rowOff>123825</xdr:rowOff>
    </xdr:to>
    <xdr:graphicFrame>
      <xdr:nvGraphicFramePr>
        <xdr:cNvPr id="1" name="Graphique 5"/>
        <xdr:cNvGraphicFramePr/>
      </xdr:nvGraphicFramePr>
      <xdr:xfrm>
        <a:off x="0" y="466725"/>
        <a:ext cx="46291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XCEL97\FCU2005\R&#233;sultats\DIPLOMES\r&#233;cap_part_diplomes_nationaux_020304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XCEL97\FCU2011\Note%20d'information\Evolution_ressour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_%t_dipl_nat_univ_ 02_05"/>
      <sheetName val="recap_diplomes_nat_du_2002_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rance entiè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E37" sqref="E37"/>
    </sheetView>
  </sheetViews>
  <sheetFormatPr defaultColWidth="12" defaultRowHeight="11.25" customHeight="1"/>
  <cols>
    <col min="1" max="1" width="40.83203125" style="0" customWidth="1"/>
    <col min="3" max="3" width="15" style="0" customWidth="1"/>
    <col min="4" max="4" width="16.83203125" style="0" customWidth="1"/>
  </cols>
  <sheetData>
    <row r="1" ht="11.25" customHeight="1">
      <c r="A1" s="60" t="s">
        <v>91</v>
      </c>
    </row>
    <row r="2" ht="11.25" customHeight="1">
      <c r="A2" s="117" t="s">
        <v>118</v>
      </c>
    </row>
    <row r="3" spans="2:3" ht="12" customHeight="1" thickBot="1">
      <c r="B3" s="157"/>
      <c r="C3" s="157"/>
    </row>
    <row r="4" spans="1:5" ht="57.75" customHeight="1" thickBot="1">
      <c r="A4" s="156">
        <v>2016</v>
      </c>
      <c r="B4" s="114" t="s">
        <v>62</v>
      </c>
      <c r="C4" s="115" t="s">
        <v>61</v>
      </c>
      <c r="E4" s="5"/>
    </row>
    <row r="5" spans="1:5" ht="11.25" customHeight="1">
      <c r="A5" s="121" t="s">
        <v>53</v>
      </c>
      <c r="B5" s="122">
        <v>5</v>
      </c>
      <c r="C5" s="123">
        <v>1364</v>
      </c>
      <c r="D5" s="2"/>
      <c r="E5" s="5"/>
    </row>
    <row r="6" spans="1:3" ht="11.25" customHeight="1">
      <c r="A6" s="28" t="s">
        <v>66</v>
      </c>
      <c r="B6" s="29">
        <v>24</v>
      </c>
      <c r="C6" s="30">
        <v>1302</v>
      </c>
    </row>
    <row r="7" spans="1:3" ht="11.25" customHeight="1">
      <c r="A7" s="28" t="s">
        <v>54</v>
      </c>
      <c r="B7" s="29">
        <v>24</v>
      </c>
      <c r="C7" s="30">
        <v>1108</v>
      </c>
    </row>
    <row r="8" spans="1:3" ht="11.25" customHeight="1">
      <c r="A8" s="28" t="s">
        <v>76</v>
      </c>
      <c r="B8" s="29">
        <v>16</v>
      </c>
      <c r="C8" s="30">
        <v>990</v>
      </c>
    </row>
    <row r="9" spans="1:3" ht="11.25" customHeight="1">
      <c r="A9" s="28" t="s">
        <v>77</v>
      </c>
      <c r="B9" s="29">
        <v>40</v>
      </c>
      <c r="C9" s="30">
        <v>964</v>
      </c>
    </row>
    <row r="10" spans="1:3" ht="11.25" customHeight="1">
      <c r="A10" s="28" t="s">
        <v>96</v>
      </c>
      <c r="B10" s="29">
        <v>21</v>
      </c>
      <c r="C10" s="30">
        <v>959</v>
      </c>
    </row>
    <row r="11" spans="1:3" ht="11.25" customHeight="1">
      <c r="A11" s="28" t="s">
        <v>78</v>
      </c>
      <c r="B11" s="29">
        <v>26</v>
      </c>
      <c r="C11" s="30">
        <v>897</v>
      </c>
    </row>
    <row r="12" spans="1:3" ht="11.25" customHeight="1">
      <c r="A12" s="28" t="s">
        <v>79</v>
      </c>
      <c r="B12" s="29">
        <v>6</v>
      </c>
      <c r="C12" s="30">
        <v>868</v>
      </c>
    </row>
    <row r="13" spans="1:3" ht="11.25" customHeight="1">
      <c r="A13" s="28" t="s">
        <v>80</v>
      </c>
      <c r="B13" s="29">
        <v>27</v>
      </c>
      <c r="C13" s="30">
        <v>807</v>
      </c>
    </row>
    <row r="14" spans="1:3" ht="11.25" customHeight="1">
      <c r="A14" s="28" t="s">
        <v>56</v>
      </c>
      <c r="B14" s="29">
        <v>22</v>
      </c>
      <c r="C14" s="30">
        <v>638</v>
      </c>
    </row>
    <row r="15" spans="1:3" ht="11.25" customHeight="1">
      <c r="A15" s="28" t="s">
        <v>81</v>
      </c>
      <c r="B15" s="29">
        <v>15</v>
      </c>
      <c r="C15" s="30">
        <v>605</v>
      </c>
    </row>
    <row r="16" spans="1:3" ht="11.25" customHeight="1">
      <c r="A16" s="28" t="s">
        <v>67</v>
      </c>
      <c r="B16" s="29">
        <v>13</v>
      </c>
      <c r="C16" s="30">
        <v>526</v>
      </c>
    </row>
    <row r="17" spans="1:3" ht="11.25" customHeight="1">
      <c r="A17" s="28" t="s">
        <v>68</v>
      </c>
      <c r="B17" s="29">
        <v>13</v>
      </c>
      <c r="C17" s="30">
        <v>521</v>
      </c>
    </row>
    <row r="18" spans="1:3" ht="11.25" customHeight="1">
      <c r="A18" s="28" t="s">
        <v>82</v>
      </c>
      <c r="B18" s="29">
        <v>26</v>
      </c>
      <c r="C18" s="30">
        <v>519</v>
      </c>
    </row>
    <row r="19" spans="1:3" ht="11.25" customHeight="1">
      <c r="A19" s="28" t="s">
        <v>83</v>
      </c>
      <c r="B19" s="29">
        <v>9</v>
      </c>
      <c r="C19" s="30">
        <v>486</v>
      </c>
    </row>
    <row r="20" spans="1:3" ht="11.25" customHeight="1">
      <c r="A20" s="28" t="s">
        <v>75</v>
      </c>
      <c r="B20" s="29">
        <v>6</v>
      </c>
      <c r="C20" s="30">
        <v>485</v>
      </c>
    </row>
    <row r="21" spans="1:3" ht="11.25" customHeight="1" thickBot="1">
      <c r="A21" s="124" t="s">
        <v>84</v>
      </c>
      <c r="B21" s="29">
        <v>22</v>
      </c>
      <c r="C21" s="30">
        <v>464</v>
      </c>
    </row>
    <row r="22" spans="1:3" ht="11.25" customHeight="1" thickBot="1">
      <c r="A22" s="31" t="s">
        <v>0</v>
      </c>
      <c r="B22" s="22">
        <f>B5+B6+B7+B8+B9+B10+B11+B12+B13+B14+B15+B16+B17+B18+B19+B20+B21</f>
        <v>315</v>
      </c>
      <c r="C22" s="22">
        <f>C5+C6+C7+C8+C9+C10+C11+C12+C13+C14+C15+C16+C17+C18+C19+C20+C21</f>
        <v>13503</v>
      </c>
    </row>
    <row r="23" spans="1:3" ht="11.25" customHeight="1" thickBot="1">
      <c r="A23" s="158" t="s">
        <v>69</v>
      </c>
      <c r="B23" s="21">
        <v>675</v>
      </c>
      <c r="C23" s="23">
        <v>18123</v>
      </c>
    </row>
    <row r="25" ht="11.25" customHeight="1">
      <c r="A25" s="54" t="s">
        <v>106</v>
      </c>
    </row>
    <row r="26" ht="11.25" customHeight="1">
      <c r="A26" s="120" t="s">
        <v>123</v>
      </c>
    </row>
    <row r="27" spans="2:3" ht="11.25" customHeight="1">
      <c r="B27" s="5"/>
      <c r="C27" s="5"/>
    </row>
    <row r="28" ht="11.25" customHeight="1">
      <c r="A28" s="60" t="s">
        <v>91</v>
      </c>
    </row>
    <row r="29" ht="11.25" customHeight="1">
      <c r="A29" s="1" t="s">
        <v>119</v>
      </c>
    </row>
    <row r="30" ht="11.25" customHeight="1" thickBot="1"/>
    <row r="31" spans="1:3" ht="44.25" customHeight="1" thickBot="1">
      <c r="A31" s="57" t="s">
        <v>73</v>
      </c>
      <c r="B31" s="101" t="s">
        <v>60</v>
      </c>
      <c r="C31" s="102" t="s">
        <v>74</v>
      </c>
    </row>
    <row r="32" spans="1:3" ht="11.25" customHeight="1">
      <c r="A32" s="58" t="s">
        <v>122</v>
      </c>
      <c r="B32" s="99" t="s">
        <v>97</v>
      </c>
      <c r="C32" s="100" t="s">
        <v>98</v>
      </c>
    </row>
    <row r="33" spans="1:3" ht="11.25" customHeight="1">
      <c r="A33" s="28" t="s">
        <v>70</v>
      </c>
      <c r="B33" s="125">
        <v>45</v>
      </c>
      <c r="C33" s="126">
        <v>1056</v>
      </c>
    </row>
    <row r="34" spans="1:3" ht="11.25" customHeight="1">
      <c r="A34" s="28" t="s">
        <v>85</v>
      </c>
      <c r="B34" s="125">
        <v>9</v>
      </c>
      <c r="C34" s="126">
        <v>216</v>
      </c>
    </row>
    <row r="35" spans="1:3" ht="11.25" customHeight="1">
      <c r="A35" s="28" t="s">
        <v>86</v>
      </c>
      <c r="B35" s="125">
        <v>13</v>
      </c>
      <c r="C35" s="126">
        <v>283</v>
      </c>
    </row>
    <row r="36" spans="1:3" ht="11.25" customHeight="1">
      <c r="A36" s="28" t="s">
        <v>71</v>
      </c>
      <c r="B36" s="125">
        <v>30</v>
      </c>
      <c r="C36" s="126">
        <v>683</v>
      </c>
    </row>
    <row r="37" spans="1:3" ht="11.25" customHeight="1">
      <c r="A37" s="28" t="s">
        <v>87</v>
      </c>
      <c r="B37" s="125">
        <v>21</v>
      </c>
      <c r="C37" s="126">
        <v>414</v>
      </c>
    </row>
    <row r="38" spans="1:3" ht="11.25" customHeight="1">
      <c r="A38" s="28" t="s">
        <v>88</v>
      </c>
      <c r="B38" s="125">
        <v>10</v>
      </c>
      <c r="C38" s="126">
        <v>201</v>
      </c>
    </row>
    <row r="39" spans="1:3" ht="11.25" customHeight="1">
      <c r="A39" s="28" t="s">
        <v>72</v>
      </c>
      <c r="B39" s="125">
        <v>18</v>
      </c>
      <c r="C39" s="126">
        <v>417</v>
      </c>
    </row>
    <row r="40" spans="1:3" ht="11.25" customHeight="1">
      <c r="A40" s="28" t="s">
        <v>89</v>
      </c>
      <c r="B40" s="125">
        <v>8</v>
      </c>
      <c r="C40" s="126">
        <v>109</v>
      </c>
    </row>
    <row r="41" spans="1:3" ht="11.25" customHeight="1">
      <c r="A41" s="28" t="s">
        <v>90</v>
      </c>
      <c r="B41" s="125">
        <v>11</v>
      </c>
      <c r="C41" s="126">
        <v>264</v>
      </c>
    </row>
    <row r="42" spans="1:3" ht="11.25" customHeight="1" thickBot="1">
      <c r="A42" s="124" t="s">
        <v>65</v>
      </c>
      <c r="B42" s="125">
        <v>36</v>
      </c>
      <c r="C42" s="126">
        <v>864</v>
      </c>
    </row>
    <row r="43" spans="1:3" ht="11.25" customHeight="1" thickBot="1">
      <c r="A43" s="118" t="s">
        <v>2</v>
      </c>
      <c r="B43" s="127">
        <v>536</v>
      </c>
      <c r="C43" s="128">
        <v>10643</v>
      </c>
    </row>
    <row r="44" spans="1:3" ht="11.25" customHeight="1" thickBot="1">
      <c r="A44" s="129" t="s">
        <v>115</v>
      </c>
      <c r="B44" s="130">
        <f>201+536</f>
        <v>737</v>
      </c>
      <c r="C44" s="131">
        <v>15150</v>
      </c>
    </row>
    <row r="46" spans="1:3" ht="11.25" customHeight="1">
      <c r="A46" s="54" t="s">
        <v>113</v>
      </c>
      <c r="B46" s="56"/>
      <c r="C46" s="56"/>
    </row>
    <row r="47" ht="11.25" customHeight="1">
      <c r="A47" s="120" t="s">
        <v>123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43" sqref="B43"/>
    </sheetView>
  </sheetViews>
  <sheetFormatPr defaultColWidth="13.33203125" defaultRowHeight="12.75" customHeight="1"/>
  <cols>
    <col min="1" max="1" width="25.33203125" style="16" customWidth="1"/>
    <col min="2" max="2" width="15.66015625" style="16" customWidth="1"/>
    <col min="3" max="6" width="13.33203125" style="16" customWidth="1"/>
    <col min="7" max="7" width="26.33203125" style="16" customWidth="1"/>
    <col min="8" max="16384" width="13.33203125" style="16" customWidth="1"/>
  </cols>
  <sheetData>
    <row r="1" spans="1:2" ht="12.75" customHeight="1">
      <c r="A1" s="61" t="s">
        <v>120</v>
      </c>
      <c r="B1" s="17"/>
    </row>
    <row r="2" ht="12.75" customHeight="1">
      <c r="A2" s="59" t="s">
        <v>121</v>
      </c>
    </row>
    <row r="3" ht="12.75" customHeight="1">
      <c r="A3" s="59"/>
    </row>
    <row r="9" s="52" customFormat="1" ht="12.75" customHeight="1"/>
    <row r="10" spans="1:6" ht="12.75" customHeight="1">
      <c r="A10" s="18"/>
      <c r="E10" s="26"/>
      <c r="F10" s="26"/>
    </row>
    <row r="11" spans="2:4" ht="12.75" customHeight="1">
      <c r="B11" s="26"/>
      <c r="C11" s="26"/>
      <c r="D11" s="26"/>
    </row>
    <row r="14" spans="8:11" ht="12.75" customHeight="1">
      <c r="H14" s="92"/>
      <c r="I14" s="95"/>
      <c r="J14" s="95"/>
      <c r="K14" s="95"/>
    </row>
    <row r="15" spans="8:11" ht="12.75" customHeight="1">
      <c r="H15" s="93"/>
      <c r="I15" s="96"/>
      <c r="J15" s="97"/>
      <c r="K15" s="97"/>
    </row>
    <row r="16" spans="8:11" ht="12.75" customHeight="1">
      <c r="H16" s="93"/>
      <c r="I16" s="96"/>
      <c r="J16" s="97"/>
      <c r="K16" s="97"/>
    </row>
    <row r="17" spans="8:11" ht="12.75" customHeight="1">
      <c r="H17" s="93"/>
      <c r="I17" s="96"/>
      <c r="J17" s="97"/>
      <c r="K17" s="97"/>
    </row>
    <row r="18" spans="8:11" ht="12.75" customHeight="1">
      <c r="H18" s="94"/>
      <c r="I18" s="94"/>
      <c r="J18" s="94"/>
      <c r="K18" s="94"/>
    </row>
    <row r="25" spans="1:4" ht="12.75" customHeight="1">
      <c r="A25" s="133" t="s">
        <v>111</v>
      </c>
      <c r="B25" s="133"/>
      <c r="C25" s="133"/>
      <c r="D25" s="133"/>
    </row>
    <row r="26" spans="1:4" ht="12.75" customHeight="1">
      <c r="A26" s="53" t="s">
        <v>106</v>
      </c>
      <c r="B26" s="51"/>
      <c r="C26" s="51"/>
      <c r="D26" s="51"/>
    </row>
    <row r="27" spans="1:4" ht="12.75" customHeight="1">
      <c r="A27" s="175" t="s">
        <v>123</v>
      </c>
      <c r="B27" s="176"/>
      <c r="C27" s="176"/>
      <c r="D27" s="176"/>
    </row>
    <row r="29" spans="1:5" ht="26.25" customHeight="1">
      <c r="A29" s="104"/>
      <c r="B29" s="105" t="s">
        <v>35</v>
      </c>
      <c r="C29" s="105" t="s">
        <v>99</v>
      </c>
      <c r="D29" s="105" t="s">
        <v>3</v>
      </c>
      <c r="E29" s="174" t="s">
        <v>124</v>
      </c>
    </row>
    <row r="30" spans="1:5" ht="12.75" customHeight="1">
      <c r="A30" s="132" t="s">
        <v>1</v>
      </c>
      <c r="B30" s="106">
        <v>321</v>
      </c>
      <c r="C30" s="106">
        <v>108</v>
      </c>
      <c r="D30" s="106">
        <v>33</v>
      </c>
      <c r="E30" s="107">
        <v>27</v>
      </c>
    </row>
    <row r="31" spans="1:6" ht="12.75" customHeight="1">
      <c r="A31" s="132">
        <v>2015</v>
      </c>
      <c r="B31" s="108">
        <v>310</v>
      </c>
      <c r="C31" s="108">
        <v>110</v>
      </c>
      <c r="D31" s="108">
        <v>31</v>
      </c>
      <c r="E31" s="107">
        <v>29</v>
      </c>
      <c r="F31" s="133"/>
    </row>
    <row r="32" spans="1:5" s="52" customFormat="1" ht="12.75" customHeight="1">
      <c r="A32" s="132">
        <v>2016</v>
      </c>
      <c r="B32" s="108">
        <v>267</v>
      </c>
      <c r="C32" s="108">
        <v>115</v>
      </c>
      <c r="D32" s="108">
        <v>32</v>
      </c>
      <c r="E32" s="107">
        <v>35</v>
      </c>
    </row>
    <row r="33" s="52" customFormat="1" ht="12.75" customHeight="1"/>
  </sheetData>
  <sheetProtection selectLockedCells="1" selectUnlockedCells="1"/>
  <mergeCells count="1">
    <mergeCell ref="A27:D27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B2" sqref="B2"/>
    </sheetView>
  </sheetViews>
  <sheetFormatPr defaultColWidth="12" defaultRowHeight="11.25" customHeight="1"/>
  <cols>
    <col min="1" max="1" width="39" style="0" customWidth="1"/>
    <col min="2" max="2" width="12.16015625" style="0" customWidth="1"/>
    <col min="3" max="3" width="13.83203125" style="0" customWidth="1"/>
    <col min="4" max="4" width="8.83203125" style="0" customWidth="1"/>
    <col min="5" max="5" width="8.33203125" style="0" customWidth="1"/>
    <col min="6" max="6" width="7.16015625" style="0" customWidth="1"/>
    <col min="7" max="7" width="13.66015625" style="0" customWidth="1"/>
    <col min="8" max="8" width="9" style="0" customWidth="1"/>
    <col min="9" max="9" width="15" style="0" customWidth="1"/>
    <col min="10" max="10" width="10.16015625" style="0" customWidth="1"/>
    <col min="11" max="11" width="10.33203125" style="0" customWidth="1"/>
    <col min="13" max="13" width="37.33203125" style="0" customWidth="1"/>
    <col min="14" max="14" width="16.33203125" style="0" customWidth="1"/>
    <col min="15" max="15" width="16.66015625" style="0" customWidth="1"/>
    <col min="16" max="16" width="10.33203125" style="0" customWidth="1"/>
    <col min="17" max="17" width="9.66015625" style="0" customWidth="1"/>
  </cols>
  <sheetData>
    <row r="1" ht="11.25" customHeight="1">
      <c r="A1" s="60" t="s">
        <v>91</v>
      </c>
    </row>
    <row r="2" spans="1:7" ht="11.25" customHeight="1">
      <c r="A2" s="4" t="s">
        <v>107</v>
      </c>
      <c r="B2" s="5"/>
      <c r="C2" s="5"/>
      <c r="D2" s="5"/>
      <c r="E2" s="5"/>
      <c r="F2" s="5"/>
      <c r="G2" s="5"/>
    </row>
    <row r="3" spans="1:7" ht="11.25" customHeight="1">
      <c r="A3" s="6"/>
      <c r="B3" s="5"/>
      <c r="C3" s="5"/>
      <c r="D3" s="5"/>
      <c r="E3" s="5"/>
      <c r="F3" s="152"/>
      <c r="G3" s="152"/>
    </row>
    <row r="4" spans="1:11" ht="33.75" customHeight="1">
      <c r="A4" s="113" t="s">
        <v>63</v>
      </c>
      <c r="B4" s="179" t="s">
        <v>4</v>
      </c>
      <c r="C4" s="180"/>
      <c r="D4" s="180" t="s">
        <v>92</v>
      </c>
      <c r="E4" s="181"/>
      <c r="F4" s="182" t="s">
        <v>117</v>
      </c>
      <c r="G4" s="183"/>
      <c r="H4" s="184" t="s">
        <v>115</v>
      </c>
      <c r="I4" s="185"/>
      <c r="J4" s="186" t="s">
        <v>93</v>
      </c>
      <c r="K4" s="177" t="s">
        <v>94</v>
      </c>
    </row>
    <row r="5" spans="1:11" ht="11.25" customHeight="1">
      <c r="A5" s="68"/>
      <c r="B5" s="147">
        <v>2015</v>
      </c>
      <c r="C5" s="110">
        <v>2016</v>
      </c>
      <c r="D5" s="147">
        <v>2015</v>
      </c>
      <c r="E5" s="109">
        <v>2016</v>
      </c>
      <c r="F5" s="147">
        <v>2015</v>
      </c>
      <c r="G5" s="109">
        <v>2016</v>
      </c>
      <c r="H5" s="147">
        <v>2015</v>
      </c>
      <c r="I5" s="116">
        <v>2016</v>
      </c>
      <c r="J5" s="187"/>
      <c r="K5" s="178"/>
    </row>
    <row r="6" spans="1:11" ht="11.25" customHeight="1">
      <c r="A6" s="69" t="s">
        <v>5</v>
      </c>
      <c r="B6" s="134">
        <v>54</v>
      </c>
      <c r="C6" s="7">
        <v>145</v>
      </c>
      <c r="D6" s="137"/>
      <c r="E6" s="8"/>
      <c r="F6" s="137"/>
      <c r="G6" s="8"/>
      <c r="H6" s="134">
        <v>54</v>
      </c>
      <c r="I6" s="41">
        <v>145</v>
      </c>
      <c r="J6" s="86">
        <f aca="true" t="shared" si="0" ref="J6:J36">((I6-H6)/H6)*100</f>
        <v>168.5185185185185</v>
      </c>
      <c r="K6" s="11">
        <f>I6/I36*100</f>
        <v>0.2262266947499805</v>
      </c>
    </row>
    <row r="7" spans="1:11" ht="11.25" customHeight="1">
      <c r="A7" s="69" t="s">
        <v>6</v>
      </c>
      <c r="B7" s="134">
        <v>4559</v>
      </c>
      <c r="C7" s="7">
        <v>4261</v>
      </c>
      <c r="D7" s="137"/>
      <c r="E7" s="8"/>
      <c r="F7" s="137"/>
      <c r="G7" s="8"/>
      <c r="H7" s="134">
        <v>4559</v>
      </c>
      <c r="I7" s="41">
        <v>4261</v>
      </c>
      <c r="J7" s="86">
        <f t="shared" si="0"/>
        <v>-6.5365211669225705</v>
      </c>
      <c r="K7" s="11">
        <f>I7/I36*100</f>
        <v>6.647944457445979</v>
      </c>
    </row>
    <row r="8" spans="1:11" ht="11.25" customHeight="1">
      <c r="A8" s="69" t="s">
        <v>7</v>
      </c>
      <c r="B8" s="134">
        <v>733</v>
      </c>
      <c r="C8" s="7">
        <v>780</v>
      </c>
      <c r="D8" s="137"/>
      <c r="E8" s="8"/>
      <c r="F8" s="137"/>
      <c r="G8" s="8"/>
      <c r="H8" s="134">
        <v>733</v>
      </c>
      <c r="I8" s="41">
        <v>780</v>
      </c>
      <c r="J8" s="86">
        <f t="shared" si="0"/>
        <v>6.412005457025921</v>
      </c>
      <c r="K8" s="11">
        <f>I8/I36*100</f>
        <v>1.2169435993447226</v>
      </c>
    </row>
    <row r="9" spans="1:11" ht="11.25" customHeight="1">
      <c r="A9" s="70" t="s">
        <v>8</v>
      </c>
      <c r="B9" s="134">
        <v>297</v>
      </c>
      <c r="C9" s="7">
        <v>207</v>
      </c>
      <c r="D9" s="137"/>
      <c r="E9" s="8"/>
      <c r="F9" s="137"/>
      <c r="G9" s="8"/>
      <c r="H9" s="134">
        <v>297</v>
      </c>
      <c r="I9" s="41">
        <v>207</v>
      </c>
      <c r="J9" s="86">
        <f t="shared" si="0"/>
        <v>-30.303030303030305</v>
      </c>
      <c r="K9" s="11">
        <f>I9/I36*100</f>
        <v>0.3229581090568687</v>
      </c>
    </row>
    <row r="10" spans="1:11" ht="11.25" customHeight="1">
      <c r="A10" s="71" t="s">
        <v>9</v>
      </c>
      <c r="B10" s="135">
        <f>B6+B7+B8+B9</f>
        <v>5643</v>
      </c>
      <c r="C10" s="62">
        <f>C6+C7+C8+C9</f>
        <v>5393</v>
      </c>
      <c r="D10" s="135"/>
      <c r="E10" s="63"/>
      <c r="F10" s="135"/>
      <c r="G10" s="63"/>
      <c r="H10" s="136">
        <f>H6+H7+H8+H9</f>
        <v>5643</v>
      </c>
      <c r="I10" s="81">
        <f>I6+I7+I8+I9</f>
        <v>5393</v>
      </c>
      <c r="J10" s="87">
        <f t="shared" si="0"/>
        <v>-4.430267588162326</v>
      </c>
      <c r="K10" s="47">
        <f>K6+K7+K8+K9</f>
        <v>8.41407286059755</v>
      </c>
    </row>
    <row r="11" spans="1:11" ht="11.25" customHeight="1">
      <c r="A11" s="72" t="s">
        <v>10</v>
      </c>
      <c r="B11" s="134">
        <v>827</v>
      </c>
      <c r="C11" s="7">
        <v>658</v>
      </c>
      <c r="D11" s="143"/>
      <c r="E11" s="12"/>
      <c r="F11" s="142"/>
      <c r="G11" s="10"/>
      <c r="H11" s="134">
        <v>827</v>
      </c>
      <c r="I11" s="82">
        <v>658</v>
      </c>
      <c r="J11" s="86">
        <f t="shared" si="0"/>
        <v>-20.435308343409915</v>
      </c>
      <c r="K11" s="11">
        <f>I11/I36*100</f>
        <v>1.0266011389343943</v>
      </c>
    </row>
    <row r="12" spans="1:11" ht="11.25" customHeight="1">
      <c r="A12" s="73" t="s">
        <v>11</v>
      </c>
      <c r="B12" s="134">
        <v>2119</v>
      </c>
      <c r="C12" s="7">
        <v>2990</v>
      </c>
      <c r="D12" s="142">
        <v>10</v>
      </c>
      <c r="E12" s="7">
        <v>12</v>
      </c>
      <c r="F12" s="142"/>
      <c r="G12" s="10"/>
      <c r="H12" s="134">
        <v>2129</v>
      </c>
      <c r="I12" s="82">
        <v>3002</v>
      </c>
      <c r="J12" s="86">
        <f t="shared" si="0"/>
        <v>41.005166744950685</v>
      </c>
      <c r="K12" s="11">
        <f>I12/I36*100</f>
        <v>4.683672673375458</v>
      </c>
    </row>
    <row r="13" spans="1:11" ht="11.25" customHeight="1">
      <c r="A13" s="72" t="s">
        <v>12</v>
      </c>
      <c r="B13" s="134">
        <v>144</v>
      </c>
      <c r="C13" s="36">
        <v>121</v>
      </c>
      <c r="D13" s="134">
        <v>714</v>
      </c>
      <c r="E13" s="36">
        <v>810</v>
      </c>
      <c r="F13" s="134"/>
      <c r="G13" s="35"/>
      <c r="H13" s="134">
        <v>978</v>
      </c>
      <c r="I13" s="82">
        <v>931</v>
      </c>
      <c r="J13" s="86">
        <f t="shared" si="0"/>
        <v>-4.805725971370143</v>
      </c>
      <c r="K13" s="11">
        <f>I13/I36*100</f>
        <v>1.4525313987050472</v>
      </c>
    </row>
    <row r="14" spans="1:11" ht="11.25" customHeight="1">
      <c r="A14" s="72" t="s">
        <v>13</v>
      </c>
      <c r="B14" s="134">
        <v>30</v>
      </c>
      <c r="C14" s="7">
        <v>38</v>
      </c>
      <c r="D14" s="144"/>
      <c r="E14" s="14"/>
      <c r="F14" s="138"/>
      <c r="G14" s="13"/>
      <c r="H14" s="134">
        <v>30</v>
      </c>
      <c r="I14" s="82">
        <v>38</v>
      </c>
      <c r="J14" s="86">
        <f t="shared" si="0"/>
        <v>26.666666666666668</v>
      </c>
      <c r="K14" s="11">
        <f>I14/I36*100</f>
        <v>0.05928699586551213</v>
      </c>
    </row>
    <row r="15" spans="1:11" ht="11.25" customHeight="1">
      <c r="A15" s="71" t="s">
        <v>14</v>
      </c>
      <c r="B15" s="136">
        <f>B11+B12+B13+B14</f>
        <v>3120</v>
      </c>
      <c r="C15" s="64">
        <f>C11+C12+C13+C14</f>
        <v>3807</v>
      </c>
      <c r="D15" s="139">
        <f>D12+D13</f>
        <v>724</v>
      </c>
      <c r="E15" s="66">
        <f>E12+E13</f>
        <v>822</v>
      </c>
      <c r="F15" s="139"/>
      <c r="G15" s="65"/>
      <c r="H15" s="136">
        <f>H11+H12+H13+H14</f>
        <v>3964</v>
      </c>
      <c r="I15" s="83">
        <f>I11+I12+I13+I14</f>
        <v>4629</v>
      </c>
      <c r="J15" s="87">
        <f t="shared" si="0"/>
        <v>16.77598385469223</v>
      </c>
      <c r="K15" s="47">
        <f>K11+K12+K13+K14</f>
        <v>7.222092206880411</v>
      </c>
    </row>
    <row r="16" spans="1:11" ht="11.25" customHeight="1">
      <c r="A16" s="74" t="s">
        <v>15</v>
      </c>
      <c r="B16" s="137">
        <v>4417</v>
      </c>
      <c r="C16" s="37">
        <v>3606</v>
      </c>
      <c r="D16" s="142">
        <v>2291</v>
      </c>
      <c r="E16" s="7">
        <v>1762</v>
      </c>
      <c r="F16" s="142">
        <v>1</v>
      </c>
      <c r="G16" s="7">
        <v>16</v>
      </c>
      <c r="H16" s="134">
        <v>6722</v>
      </c>
      <c r="I16" s="82">
        <v>5384</v>
      </c>
      <c r="J16" s="86">
        <f t="shared" si="0"/>
        <v>-19.904790240999702</v>
      </c>
      <c r="K16" s="15">
        <f>I16/I36*100</f>
        <v>8.400031203682035</v>
      </c>
    </row>
    <row r="17" spans="1:11" ht="11.25" customHeight="1">
      <c r="A17" s="74" t="s">
        <v>16</v>
      </c>
      <c r="B17" s="137">
        <v>15816</v>
      </c>
      <c r="C17" s="38">
        <v>18313</v>
      </c>
      <c r="D17" s="142">
        <v>1205</v>
      </c>
      <c r="E17" s="7">
        <v>1286</v>
      </c>
      <c r="F17" s="134">
        <v>1</v>
      </c>
      <c r="G17" s="7">
        <v>1</v>
      </c>
      <c r="H17" s="134">
        <v>16980</v>
      </c>
      <c r="I17" s="82">
        <v>19600</v>
      </c>
      <c r="J17" s="86">
        <f t="shared" si="0"/>
        <v>15.429917550058892</v>
      </c>
      <c r="K17" s="15">
        <f>I17/I36*100</f>
        <v>30.57960839379047</v>
      </c>
    </row>
    <row r="18" spans="1:11" ht="11.25" customHeight="1">
      <c r="A18" s="75" t="s">
        <v>100</v>
      </c>
      <c r="B18" s="134">
        <v>5254</v>
      </c>
      <c r="C18" s="39">
        <v>4814</v>
      </c>
      <c r="D18" s="145"/>
      <c r="E18" s="41"/>
      <c r="F18" s="142">
        <v>268</v>
      </c>
      <c r="G18" s="36">
        <v>153</v>
      </c>
      <c r="H18" s="134">
        <v>5254</v>
      </c>
      <c r="I18" s="82">
        <v>4967</v>
      </c>
      <c r="J18" s="86">
        <f t="shared" si="0"/>
        <v>-5.4625047582794055</v>
      </c>
      <c r="K18" s="15">
        <f>I18/I36*100</f>
        <v>7.749434433263125</v>
      </c>
    </row>
    <row r="19" spans="1:11" ht="11.25" customHeight="1">
      <c r="A19" s="75" t="s">
        <v>17</v>
      </c>
      <c r="B19" s="134">
        <v>11</v>
      </c>
      <c r="C19" s="39">
        <v>29</v>
      </c>
      <c r="D19" s="145"/>
      <c r="E19" s="41"/>
      <c r="F19" s="142"/>
      <c r="G19" s="7"/>
      <c r="H19" s="134">
        <v>11</v>
      </c>
      <c r="I19" s="82">
        <v>29</v>
      </c>
      <c r="J19" s="86">
        <f t="shared" si="0"/>
        <v>163.63636363636365</v>
      </c>
      <c r="K19" s="15">
        <f>I19/I36*100</f>
        <v>0.0452453389499961</v>
      </c>
    </row>
    <row r="20" spans="1:11" ht="11.25" customHeight="1">
      <c r="A20" s="76" t="s">
        <v>18</v>
      </c>
      <c r="B20" s="138">
        <v>215</v>
      </c>
      <c r="C20" s="40">
        <v>478</v>
      </c>
      <c r="D20" s="142">
        <v>1356</v>
      </c>
      <c r="E20" s="7">
        <v>1174</v>
      </c>
      <c r="F20" s="134">
        <v>16</v>
      </c>
      <c r="G20" s="7">
        <v>29</v>
      </c>
      <c r="H20" s="134">
        <v>2023</v>
      </c>
      <c r="I20" s="82">
        <v>1681</v>
      </c>
      <c r="J20" s="86">
        <f t="shared" si="0"/>
        <v>-16.90558576371725</v>
      </c>
      <c r="K20" s="15">
        <f>I20/I36*100</f>
        <v>2.6226694749980495</v>
      </c>
    </row>
    <row r="21" spans="1:11" ht="11.25" customHeight="1">
      <c r="A21" s="77" t="s">
        <v>19</v>
      </c>
      <c r="B21" s="139">
        <f>B16+B17+B18+B19+B20</f>
        <v>25713</v>
      </c>
      <c r="C21" s="66">
        <f>C16+C17+C18+C19+C20</f>
        <v>27240</v>
      </c>
      <c r="D21" s="139">
        <f>D16+D17+D20</f>
        <v>4852</v>
      </c>
      <c r="E21" s="66">
        <f>E16+E17+E20</f>
        <v>4222</v>
      </c>
      <c r="F21" s="136">
        <f>F16+F17+F18+F20</f>
        <v>286</v>
      </c>
      <c r="G21" s="64">
        <f>G16+G17+G18+G20</f>
        <v>199</v>
      </c>
      <c r="H21" s="136">
        <f>H16+H17+H18+H19+H20</f>
        <v>30990</v>
      </c>
      <c r="I21" s="83">
        <f>I16+I17+I18+I19+I20</f>
        <v>31661</v>
      </c>
      <c r="J21" s="87">
        <f t="shared" si="0"/>
        <v>2.165214585350113</v>
      </c>
      <c r="K21" s="47">
        <f>K16+K17+K18+K19+K20</f>
        <v>49.396988844683676</v>
      </c>
    </row>
    <row r="22" spans="1:11" ht="11.25" customHeight="1">
      <c r="A22" s="78" t="s">
        <v>20</v>
      </c>
      <c r="B22" s="137">
        <v>5</v>
      </c>
      <c r="C22" s="37">
        <v>94</v>
      </c>
      <c r="D22" s="146"/>
      <c r="E22" s="43"/>
      <c r="F22" s="137"/>
      <c r="G22" s="37"/>
      <c r="H22" s="134">
        <f aca="true" t="shared" si="1" ref="H22:H34">B22+F22+D22</f>
        <v>5</v>
      </c>
      <c r="I22" s="82">
        <v>94</v>
      </c>
      <c r="J22" s="86">
        <f t="shared" si="0"/>
        <v>1780</v>
      </c>
      <c r="K22" s="11">
        <f>I22/I36*100</f>
        <v>0.1466573055620563</v>
      </c>
    </row>
    <row r="23" spans="1:11" ht="11.25" customHeight="1">
      <c r="A23" s="72" t="s">
        <v>21</v>
      </c>
      <c r="B23" s="137">
        <v>6753</v>
      </c>
      <c r="C23" s="37">
        <v>6642</v>
      </c>
      <c r="D23" s="146"/>
      <c r="E23" s="43"/>
      <c r="F23" s="137">
        <v>4</v>
      </c>
      <c r="G23" s="37">
        <v>14</v>
      </c>
      <c r="H23" s="134">
        <f t="shared" si="1"/>
        <v>6757</v>
      </c>
      <c r="I23" s="82">
        <v>6656</v>
      </c>
      <c r="J23" s="86">
        <f t="shared" si="0"/>
        <v>-1.4947461891371912</v>
      </c>
      <c r="K23" s="11">
        <f>I23/I36*100</f>
        <v>10.384585381074967</v>
      </c>
    </row>
    <row r="24" spans="1:11" ht="11.25" customHeight="1">
      <c r="A24" s="72" t="s">
        <v>22</v>
      </c>
      <c r="B24" s="137">
        <v>200</v>
      </c>
      <c r="C24" s="40">
        <v>316</v>
      </c>
      <c r="D24" s="144"/>
      <c r="E24" s="44"/>
      <c r="F24" s="138">
        <v>86</v>
      </c>
      <c r="G24" s="40">
        <v>75</v>
      </c>
      <c r="H24" s="134">
        <f t="shared" si="1"/>
        <v>286</v>
      </c>
      <c r="I24" s="82">
        <v>391</v>
      </c>
      <c r="J24" s="86">
        <f t="shared" si="0"/>
        <v>36.71328671328671</v>
      </c>
      <c r="K24" s="11">
        <f>I24/I36*100</f>
        <v>0.6100319837740853</v>
      </c>
    </row>
    <row r="25" spans="1:11" ht="11.25" customHeight="1">
      <c r="A25" s="79" t="s">
        <v>23</v>
      </c>
      <c r="B25" s="138">
        <v>546</v>
      </c>
      <c r="C25" s="42">
        <v>418</v>
      </c>
      <c r="D25" s="140"/>
      <c r="E25" s="42"/>
      <c r="F25" s="140">
        <v>7</v>
      </c>
      <c r="G25" s="42">
        <v>10</v>
      </c>
      <c r="H25" s="134">
        <f t="shared" si="1"/>
        <v>553</v>
      </c>
      <c r="I25" s="82">
        <v>428</v>
      </c>
      <c r="J25" s="86">
        <f t="shared" si="0"/>
        <v>-22.60397830018083</v>
      </c>
      <c r="K25" s="11">
        <f>I25/I36*100</f>
        <v>0.6677587955378735</v>
      </c>
    </row>
    <row r="26" spans="1:11" ht="11.25" customHeight="1">
      <c r="A26" s="72" t="s">
        <v>24</v>
      </c>
      <c r="B26" s="140">
        <v>7148</v>
      </c>
      <c r="C26" s="40">
        <v>8300</v>
      </c>
      <c r="D26" s="142">
        <v>559</v>
      </c>
      <c r="E26" s="39">
        <v>516</v>
      </c>
      <c r="F26" s="138">
        <v>108</v>
      </c>
      <c r="G26" s="40">
        <v>70</v>
      </c>
      <c r="H26" s="134">
        <f t="shared" si="1"/>
        <v>7815</v>
      </c>
      <c r="I26" s="82">
        <v>8886</v>
      </c>
      <c r="J26" s="86">
        <f t="shared" si="0"/>
        <v>13.704414587332053</v>
      </c>
      <c r="K26" s="11">
        <f>I26/I36*100</f>
        <v>13.863795927919496</v>
      </c>
    </row>
    <row r="27" spans="1:11" ht="11.25" customHeight="1">
      <c r="A27" s="72" t="s">
        <v>25</v>
      </c>
      <c r="B27" s="138">
        <v>1602</v>
      </c>
      <c r="C27" s="40">
        <v>1832</v>
      </c>
      <c r="D27" s="142"/>
      <c r="E27" s="39"/>
      <c r="F27" s="138">
        <v>58</v>
      </c>
      <c r="G27" s="40">
        <v>30</v>
      </c>
      <c r="H27" s="134">
        <f t="shared" si="1"/>
        <v>1660</v>
      </c>
      <c r="I27" s="82">
        <v>1862</v>
      </c>
      <c r="J27" s="86">
        <f t="shared" si="0"/>
        <v>12.168674698795181</v>
      </c>
      <c r="K27" s="11">
        <f>I27/I36*100</f>
        <v>2.9050627974100944</v>
      </c>
    </row>
    <row r="28" spans="1:11" ht="11.25" customHeight="1">
      <c r="A28" s="72" t="s">
        <v>26</v>
      </c>
      <c r="B28" s="138">
        <v>144</v>
      </c>
      <c r="C28" s="37">
        <v>136</v>
      </c>
      <c r="D28" s="143">
        <v>148</v>
      </c>
      <c r="E28" s="45">
        <v>123</v>
      </c>
      <c r="F28" s="137">
        <v>396</v>
      </c>
      <c r="G28" s="37">
        <v>349</v>
      </c>
      <c r="H28" s="134">
        <f t="shared" si="1"/>
        <v>688</v>
      </c>
      <c r="I28" s="82">
        <v>608</v>
      </c>
      <c r="J28" s="86">
        <f t="shared" si="0"/>
        <v>-11.627906976744185</v>
      </c>
      <c r="K28" s="11">
        <f>I28/I36*100</f>
        <v>0.9485919338481941</v>
      </c>
    </row>
    <row r="29" spans="1:11" ht="11.25" customHeight="1">
      <c r="A29" s="73" t="s">
        <v>27</v>
      </c>
      <c r="B29" s="137">
        <v>55</v>
      </c>
      <c r="C29" s="37">
        <v>6</v>
      </c>
      <c r="D29" s="146"/>
      <c r="E29" s="43"/>
      <c r="F29" s="137"/>
      <c r="G29" s="37"/>
      <c r="H29" s="134">
        <f t="shared" si="1"/>
        <v>55</v>
      </c>
      <c r="I29" s="82">
        <v>6</v>
      </c>
      <c r="J29" s="86">
        <f t="shared" si="0"/>
        <v>-89.0909090909091</v>
      </c>
      <c r="K29" s="11">
        <f>I29/I36*100</f>
        <v>0.00936110461034402</v>
      </c>
    </row>
    <row r="30" spans="1:11" ht="11.25" customHeight="1">
      <c r="A30" s="72" t="s">
        <v>28</v>
      </c>
      <c r="B30" s="137">
        <v>342</v>
      </c>
      <c r="C30" s="38">
        <v>427</v>
      </c>
      <c r="D30" s="146">
        <v>617</v>
      </c>
      <c r="E30" s="46">
        <v>438</v>
      </c>
      <c r="F30" s="137">
        <v>196</v>
      </c>
      <c r="G30" s="38">
        <v>378</v>
      </c>
      <c r="H30" s="134">
        <f t="shared" si="1"/>
        <v>1155</v>
      </c>
      <c r="I30" s="84">
        <v>1243</v>
      </c>
      <c r="J30" s="86">
        <f t="shared" si="0"/>
        <v>7.6190476190476195</v>
      </c>
      <c r="K30" s="11">
        <f>I30/I36*100</f>
        <v>1.9393088384429362</v>
      </c>
    </row>
    <row r="31" spans="1:11" ht="11.25" customHeight="1">
      <c r="A31" s="72" t="s">
        <v>29</v>
      </c>
      <c r="B31" s="137">
        <v>354</v>
      </c>
      <c r="C31" s="40">
        <v>407</v>
      </c>
      <c r="D31" s="144"/>
      <c r="E31" s="44"/>
      <c r="F31" s="138"/>
      <c r="G31" s="40"/>
      <c r="H31" s="134">
        <f t="shared" si="1"/>
        <v>354</v>
      </c>
      <c r="I31" s="82">
        <v>407</v>
      </c>
      <c r="J31" s="86">
        <f t="shared" si="0"/>
        <v>14.971751412429379</v>
      </c>
      <c r="K31" s="11">
        <f>I31/I36*100</f>
        <v>0.6349949294016695</v>
      </c>
    </row>
    <row r="32" spans="1:11" ht="11.25" customHeight="1">
      <c r="A32" s="79" t="s">
        <v>30</v>
      </c>
      <c r="B32" s="138">
        <v>643</v>
      </c>
      <c r="C32" s="42">
        <v>1156</v>
      </c>
      <c r="D32" s="142">
        <v>393</v>
      </c>
      <c r="E32" s="39">
        <v>374</v>
      </c>
      <c r="F32" s="140">
        <v>22</v>
      </c>
      <c r="G32" s="42">
        <v>59</v>
      </c>
      <c r="H32" s="134">
        <f t="shared" si="1"/>
        <v>1058</v>
      </c>
      <c r="I32" s="82">
        <v>1589</v>
      </c>
      <c r="J32" s="86">
        <f t="shared" si="0"/>
        <v>50.189035916824196</v>
      </c>
      <c r="K32" s="11">
        <f>I32/I36*100</f>
        <v>2.4791325376394413</v>
      </c>
    </row>
    <row r="33" spans="1:11" ht="11.25" customHeight="1">
      <c r="A33" s="72" t="s">
        <v>31</v>
      </c>
      <c r="B33" s="137">
        <v>12</v>
      </c>
      <c r="C33" s="42">
        <v>4</v>
      </c>
      <c r="D33" s="143"/>
      <c r="E33" s="39"/>
      <c r="F33" s="137"/>
      <c r="G33" s="42"/>
      <c r="H33" s="134">
        <f t="shared" si="1"/>
        <v>12</v>
      </c>
      <c r="I33" s="82">
        <v>4</v>
      </c>
      <c r="J33" s="86">
        <f t="shared" si="0"/>
        <v>-66.66666666666666</v>
      </c>
      <c r="K33" s="11">
        <f>I33/I36*100</f>
        <v>0.006240736406896014</v>
      </c>
    </row>
    <row r="34" spans="1:11" ht="11.25" customHeight="1">
      <c r="A34" s="79" t="s">
        <v>32</v>
      </c>
      <c r="B34" s="140">
        <v>193</v>
      </c>
      <c r="C34" s="42">
        <v>180</v>
      </c>
      <c r="D34" s="140">
        <v>52</v>
      </c>
      <c r="E34" s="42">
        <v>57</v>
      </c>
      <c r="F34" s="142"/>
      <c r="G34" s="39">
        <v>1</v>
      </c>
      <c r="H34" s="134">
        <f t="shared" si="1"/>
        <v>245</v>
      </c>
      <c r="I34" s="82">
        <v>238</v>
      </c>
      <c r="J34" s="86">
        <f t="shared" si="0"/>
        <v>-2.857142857142857</v>
      </c>
      <c r="K34" s="11">
        <f>I34/I36*100</f>
        <v>0.3713238162103128</v>
      </c>
    </row>
    <row r="35" spans="1:11" ht="11.25" customHeight="1">
      <c r="A35" s="71" t="s">
        <v>33</v>
      </c>
      <c r="B35" s="139">
        <f>B22+B23+B24+B25+B26+B27+B28+B29+B30+B31+B32+B33+B34</f>
        <v>17997</v>
      </c>
      <c r="C35" s="66">
        <f>C22+C23+C24+C25+C26+C27+C28+C29+C30+C31+C32+C33+C34</f>
        <v>19918</v>
      </c>
      <c r="D35" s="139">
        <f>D26+D28+D29+D30+D32+D34</f>
        <v>1769</v>
      </c>
      <c r="E35" s="66">
        <f>E26+E28+E29+E30+E32+E34</f>
        <v>1508</v>
      </c>
      <c r="F35" s="139">
        <f>F23+F24+F25+F26+F27+F28+F29+F30+F31+F32+F33+F34</f>
        <v>877</v>
      </c>
      <c r="G35" s="66">
        <f>G22+G23+G24+G25+G26+G27+G28+G29+G30+G31+G32+G33+G34</f>
        <v>986</v>
      </c>
      <c r="H35" s="136">
        <f>H22+H23+H24+H25+H26+H27+H28+H29+H30+H31+H32+H33+H34</f>
        <v>20643</v>
      </c>
      <c r="I35" s="83">
        <f>I22+I23+I24+I25+I26+I27+I28+I29+I30+I31+I32+I33+I34</f>
        <v>22412</v>
      </c>
      <c r="J35" s="87">
        <f t="shared" si="0"/>
        <v>8.569490868575304</v>
      </c>
      <c r="K35" s="47">
        <f>K22+K23+K24+K25+K26+K27+K28+K29+K30+K31+K32+K33+K34</f>
        <v>34.96684608783837</v>
      </c>
    </row>
    <row r="36" spans="1:11" ht="11.25" customHeight="1" thickBot="1">
      <c r="A36" s="80" t="s">
        <v>34</v>
      </c>
      <c r="B36" s="141">
        <f>B10+B15+B21+B35</f>
        <v>52473</v>
      </c>
      <c r="C36" s="67">
        <f>C10+C15+C21+C35</f>
        <v>56358</v>
      </c>
      <c r="D36" s="141">
        <f>D15+D35+D21</f>
        <v>7345</v>
      </c>
      <c r="E36" s="67">
        <f>E10+E15+E21+E35</f>
        <v>6552</v>
      </c>
      <c r="F36" s="141">
        <f>F21+F35</f>
        <v>1163</v>
      </c>
      <c r="G36" s="67">
        <f>G10+G15+G21+G35</f>
        <v>1185</v>
      </c>
      <c r="H36" s="153">
        <f>H10+H15+H21+H35</f>
        <v>61240</v>
      </c>
      <c r="I36" s="85">
        <v>64095</v>
      </c>
      <c r="J36" s="155">
        <f t="shared" si="0"/>
        <v>4.661985630306989</v>
      </c>
      <c r="K36" s="49">
        <f>K10+K15+K21+K35</f>
        <v>100</v>
      </c>
    </row>
    <row r="37" spans="8:12" ht="11.25" customHeight="1">
      <c r="H37" s="48"/>
      <c r="J37" s="48"/>
      <c r="L37" s="2"/>
    </row>
    <row r="38" spans="1:12" ht="11.25" customHeight="1">
      <c r="A38" s="53" t="s">
        <v>105</v>
      </c>
      <c r="B38" s="51"/>
      <c r="C38" s="51"/>
      <c r="D38" s="51"/>
      <c r="H38" s="5"/>
      <c r="J38" s="5"/>
      <c r="L38" s="2"/>
    </row>
    <row r="39" spans="1:4" ht="11.25" customHeight="1">
      <c r="A39" s="175" t="s">
        <v>123</v>
      </c>
      <c r="B39" s="176"/>
      <c r="C39" s="176"/>
      <c r="D39" s="176"/>
    </row>
    <row r="40" spans="2:11" ht="11.25" customHeight="1">
      <c r="B40" s="2"/>
      <c r="D40" s="2"/>
      <c r="G40" s="2"/>
      <c r="I40" s="2"/>
      <c r="J40" s="2"/>
      <c r="K40" s="3"/>
    </row>
    <row r="41" spans="1:11" ht="11.25" customHeight="1">
      <c r="A41" s="89" t="s">
        <v>108</v>
      </c>
      <c r="B41" s="2"/>
      <c r="D41" s="2"/>
      <c r="G41" s="2"/>
      <c r="I41" s="2"/>
      <c r="J41" s="2"/>
      <c r="K41" s="3"/>
    </row>
    <row r="42" spans="2:7" ht="11.25" customHeight="1">
      <c r="B42" s="25"/>
      <c r="C42" s="25"/>
      <c r="D42" s="25"/>
      <c r="E42" s="25"/>
      <c r="F42" s="25"/>
      <c r="G42" s="25"/>
    </row>
    <row r="43" spans="1:8" ht="57.75" customHeight="1">
      <c r="A43" s="88"/>
      <c r="B43" s="111" t="s">
        <v>57</v>
      </c>
      <c r="C43" s="112" t="s">
        <v>16</v>
      </c>
      <c r="D43" s="112" t="s">
        <v>101</v>
      </c>
      <c r="E43" s="112" t="s">
        <v>58</v>
      </c>
      <c r="F43" s="112" t="s">
        <v>116</v>
      </c>
      <c r="G43" s="112" t="s">
        <v>59</v>
      </c>
      <c r="H43" s="9"/>
    </row>
    <row r="44" spans="1:12" ht="11.25" customHeight="1">
      <c r="A44" s="150">
        <v>2015</v>
      </c>
      <c r="B44" s="148">
        <v>2119</v>
      </c>
      <c r="C44" s="103">
        <v>9233</v>
      </c>
      <c r="D44" s="148">
        <v>4</v>
      </c>
      <c r="E44" s="148">
        <v>52</v>
      </c>
      <c r="F44" s="148">
        <f>SUM(B44:E44)</f>
        <v>11408</v>
      </c>
      <c r="G44" s="103">
        <v>796</v>
      </c>
      <c r="H44" s="2"/>
      <c r="I44" s="2"/>
      <c r="K44" s="2"/>
      <c r="L44" s="2"/>
    </row>
    <row r="45" spans="1:9" ht="11.25" customHeight="1">
      <c r="A45" s="150">
        <v>2016</v>
      </c>
      <c r="B45" s="148">
        <v>2990</v>
      </c>
      <c r="C45" s="103">
        <v>11445</v>
      </c>
      <c r="D45" s="148">
        <v>60</v>
      </c>
      <c r="E45" s="148">
        <v>314</v>
      </c>
      <c r="F45" s="119">
        <f>B45+C45+D45+E45</f>
        <v>14809</v>
      </c>
      <c r="G45" s="103">
        <v>1163</v>
      </c>
      <c r="H45" s="24"/>
      <c r="I45" s="2"/>
    </row>
    <row r="46" spans="1:7" ht="11.25" customHeight="1">
      <c r="A46" s="151" t="s">
        <v>95</v>
      </c>
      <c r="B46" s="149">
        <f aca="true" t="shared" si="2" ref="B46:G46">(B45-B44)/B44*100</f>
        <v>41.104294478527606</v>
      </c>
      <c r="C46" s="149">
        <f t="shared" si="2"/>
        <v>23.957543593631538</v>
      </c>
      <c r="D46" s="149">
        <f t="shared" si="2"/>
        <v>1400</v>
      </c>
      <c r="E46" s="149">
        <f t="shared" si="2"/>
        <v>503.8461538461538</v>
      </c>
      <c r="F46" s="149">
        <f t="shared" si="2"/>
        <v>29.81241234221599</v>
      </c>
      <c r="G46" s="149">
        <f t="shared" si="2"/>
        <v>46.10552763819096</v>
      </c>
    </row>
    <row r="48" spans="1:4" ht="11.25" customHeight="1">
      <c r="A48" s="53" t="s">
        <v>110</v>
      </c>
      <c r="B48" s="51"/>
      <c r="C48" s="51"/>
      <c r="D48" s="51"/>
    </row>
    <row r="49" spans="1:4" ht="11.25" customHeight="1">
      <c r="A49" s="120" t="s">
        <v>123</v>
      </c>
      <c r="B49" s="98"/>
      <c r="C49" s="98"/>
      <c r="D49" s="98"/>
    </row>
    <row r="86" spans="2:5" ht="11.25" customHeight="1">
      <c r="B86" s="2"/>
      <c r="C86" s="2"/>
      <c r="D86" s="2"/>
      <c r="E86">
        <f>6552+659</f>
        <v>7211</v>
      </c>
    </row>
    <row r="87" ht="11.25" customHeight="1">
      <c r="B87" s="154"/>
    </row>
    <row r="88" ht="11.25" customHeight="1">
      <c r="B88" s="2"/>
    </row>
  </sheetData>
  <sheetProtection selectLockedCells="1" selectUnlockedCells="1"/>
  <mergeCells count="7">
    <mergeCell ref="K4:K5"/>
    <mergeCell ref="A39:D39"/>
    <mergeCell ref="B4:C4"/>
    <mergeCell ref="D4:E4"/>
    <mergeCell ref="F4:G4"/>
    <mergeCell ref="H4:I4"/>
    <mergeCell ref="J4:J5"/>
  </mergeCells>
  <printOptions/>
  <pageMargins left="0.17" right="0.2" top="0.7875" bottom="0.7875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M42" sqref="M42"/>
    </sheetView>
  </sheetViews>
  <sheetFormatPr defaultColWidth="13.33203125" defaultRowHeight="12.75" customHeight="1"/>
  <cols>
    <col min="1" max="1" width="41" style="20" customWidth="1"/>
    <col min="2" max="2" width="9" style="20" customWidth="1"/>
    <col min="3" max="3" width="8.33203125" style="20" customWidth="1"/>
    <col min="4" max="4" width="10.33203125" style="20" customWidth="1"/>
    <col min="5" max="5" width="6.83203125" style="20" customWidth="1"/>
    <col min="6" max="6" width="9" style="20" customWidth="1"/>
    <col min="7" max="7" width="6" style="20" customWidth="1"/>
    <col min="8" max="8" width="10.66015625" style="20" customWidth="1"/>
    <col min="9" max="9" width="6.83203125" style="20" customWidth="1"/>
    <col min="10" max="10" width="8" style="20" customWidth="1"/>
    <col min="11" max="11" width="6.33203125" style="20" customWidth="1"/>
    <col min="12" max="12" width="10.66015625" style="20" customWidth="1"/>
    <col min="13" max="13" width="6.33203125" style="20" customWidth="1"/>
    <col min="14" max="14" width="8.33203125" style="20" customWidth="1"/>
    <col min="15" max="15" width="6.16015625" style="20" customWidth="1"/>
    <col min="16" max="16" width="10" style="20" customWidth="1"/>
    <col min="17" max="17" width="5.66015625" style="20" customWidth="1"/>
    <col min="18" max="16384" width="13.33203125" style="20" customWidth="1"/>
  </cols>
  <sheetData>
    <row r="1" ht="12.75" customHeight="1">
      <c r="A1" s="90" t="s">
        <v>120</v>
      </c>
    </row>
    <row r="2" ht="12.75" customHeight="1">
      <c r="A2" s="91" t="s">
        <v>109</v>
      </c>
    </row>
    <row r="4" spans="1:17" ht="26.25" customHeight="1">
      <c r="A4" s="191"/>
      <c r="B4" s="189" t="s">
        <v>36</v>
      </c>
      <c r="C4" s="189"/>
      <c r="D4" s="189"/>
      <c r="E4" s="189"/>
      <c r="F4" s="188" t="s">
        <v>2</v>
      </c>
      <c r="G4" s="188"/>
      <c r="H4" s="188"/>
      <c r="I4" s="188"/>
      <c r="J4" s="188" t="s">
        <v>117</v>
      </c>
      <c r="K4" s="188"/>
      <c r="L4" s="188"/>
      <c r="M4" s="188"/>
      <c r="N4" s="189" t="s">
        <v>115</v>
      </c>
      <c r="O4" s="189"/>
      <c r="P4" s="189"/>
      <c r="Q4" s="189"/>
    </row>
    <row r="5" spans="1:17" ht="12.75" customHeight="1">
      <c r="A5" s="191"/>
      <c r="B5" s="190" t="s">
        <v>64</v>
      </c>
      <c r="C5" s="192"/>
      <c r="D5" s="192"/>
      <c r="E5" s="192"/>
      <c r="F5" s="190" t="s">
        <v>64</v>
      </c>
      <c r="G5" s="190"/>
      <c r="H5" s="190"/>
      <c r="I5" s="190"/>
      <c r="J5" s="190" t="s">
        <v>64</v>
      </c>
      <c r="K5" s="192"/>
      <c r="L5" s="192"/>
      <c r="M5" s="192"/>
      <c r="N5" s="190" t="s">
        <v>64</v>
      </c>
      <c r="O5" s="190"/>
      <c r="P5" s="190"/>
      <c r="Q5" s="159"/>
    </row>
    <row r="6" spans="1:17" ht="24.75" customHeight="1">
      <c r="A6" s="160"/>
      <c r="B6" s="161" t="s">
        <v>103</v>
      </c>
      <c r="C6" s="161" t="s">
        <v>102</v>
      </c>
      <c r="D6" s="162" t="s">
        <v>104</v>
      </c>
      <c r="E6" s="161" t="s">
        <v>102</v>
      </c>
      <c r="F6" s="161" t="s">
        <v>103</v>
      </c>
      <c r="G6" s="161" t="s">
        <v>102</v>
      </c>
      <c r="H6" s="162" t="s">
        <v>104</v>
      </c>
      <c r="I6" s="161" t="s">
        <v>102</v>
      </c>
      <c r="J6" s="161" t="s">
        <v>103</v>
      </c>
      <c r="K6" s="161" t="s">
        <v>102</v>
      </c>
      <c r="L6" s="162" t="s">
        <v>104</v>
      </c>
      <c r="M6" s="161" t="s">
        <v>102</v>
      </c>
      <c r="N6" s="161" t="s">
        <v>103</v>
      </c>
      <c r="O6" s="161" t="s">
        <v>102</v>
      </c>
      <c r="P6" s="162" t="s">
        <v>104</v>
      </c>
      <c r="Q6" s="163" t="s">
        <v>102</v>
      </c>
    </row>
    <row r="7" spans="1:17" ht="12.75" customHeight="1">
      <c r="A7" s="164" t="s">
        <v>37</v>
      </c>
      <c r="B7" s="165">
        <v>45863</v>
      </c>
      <c r="C7" s="166">
        <f>B7/B24*100</f>
        <v>13.535296895289811</v>
      </c>
      <c r="D7" s="165">
        <v>4954814</v>
      </c>
      <c r="E7" s="166">
        <f>D7/D24*100</f>
        <v>10.101456270815795</v>
      </c>
      <c r="F7" s="165">
        <v>2549</v>
      </c>
      <c r="G7" s="166">
        <f>F7/F24*100</f>
        <v>3.117394547922756</v>
      </c>
      <c r="H7" s="165">
        <v>399980</v>
      </c>
      <c r="I7" s="166">
        <f>H7/H24*100</f>
        <v>2.606039681674579</v>
      </c>
      <c r="J7" s="165">
        <v>719</v>
      </c>
      <c r="K7" s="166">
        <f>J7/J24*100</f>
        <v>3.5694782306508466</v>
      </c>
      <c r="L7" s="165">
        <v>220829</v>
      </c>
      <c r="M7" s="166">
        <f>L7/L24*100</f>
        <v>8.683344520321981</v>
      </c>
      <c r="N7" s="167">
        <f aca="true" t="shared" si="0" ref="N7:N24">B7+J7+F7</f>
        <v>49131</v>
      </c>
      <c r="O7" s="166">
        <f>N7/N24*100</f>
        <v>11.1471355643789</v>
      </c>
      <c r="P7" s="167">
        <f aca="true" t="shared" si="1" ref="P7:P24">D7+L7+H7</f>
        <v>5575623</v>
      </c>
      <c r="Q7" s="166">
        <f>P7/P24*100</f>
        <v>8.32905822784795</v>
      </c>
    </row>
    <row r="8" spans="1:17" ht="12.75" customHeight="1">
      <c r="A8" s="164" t="s">
        <v>38</v>
      </c>
      <c r="B8" s="165">
        <v>17663</v>
      </c>
      <c r="C8" s="166">
        <f>B8/B24*100</f>
        <v>5.212784795183568</v>
      </c>
      <c r="D8" s="165">
        <v>2707573</v>
      </c>
      <c r="E8" s="166">
        <f>D8/D24*100</f>
        <v>5.519971135049981</v>
      </c>
      <c r="F8" s="165">
        <v>630</v>
      </c>
      <c r="G8" s="166">
        <f>F8/F24*100</f>
        <v>0.7704819792825957</v>
      </c>
      <c r="H8" s="165">
        <v>103841</v>
      </c>
      <c r="I8" s="166">
        <f>H8/H24*100</f>
        <v>0.6765682448741686</v>
      </c>
      <c r="J8" s="165">
        <v>1298</v>
      </c>
      <c r="K8" s="166">
        <f>J8/J24*100</f>
        <v>6.443925929603337</v>
      </c>
      <c r="L8" s="165">
        <v>181913</v>
      </c>
      <c r="M8" s="166">
        <f>L8/L24*100</f>
        <v>7.15310603102551</v>
      </c>
      <c r="N8" s="167">
        <f t="shared" si="0"/>
        <v>19591</v>
      </c>
      <c r="O8" s="166">
        <f>N8/N24*100</f>
        <v>4.444923425978446</v>
      </c>
      <c r="P8" s="167">
        <f t="shared" si="1"/>
        <v>2993327</v>
      </c>
      <c r="Q8" s="166">
        <f>P8/P24*100</f>
        <v>4.471535266640054</v>
      </c>
    </row>
    <row r="9" spans="1:17" ht="12.75" customHeight="1">
      <c r="A9" s="164" t="s">
        <v>39</v>
      </c>
      <c r="B9" s="165">
        <v>50275</v>
      </c>
      <c r="C9" s="166">
        <f>B9/B24*100</f>
        <v>14.837386377051114</v>
      </c>
      <c r="D9" s="165">
        <v>7315922</v>
      </c>
      <c r="E9" s="168">
        <f>D9/D24*100</f>
        <v>14.915083828313078</v>
      </c>
      <c r="F9" s="165">
        <v>5748</v>
      </c>
      <c r="G9" s="166">
        <f>F9/F24*100</f>
        <v>7.0297308205021585</v>
      </c>
      <c r="H9" s="165">
        <v>865878</v>
      </c>
      <c r="I9" s="166">
        <f>H9/H24*100</f>
        <v>5.641563146879896</v>
      </c>
      <c r="J9" s="165">
        <v>7539</v>
      </c>
      <c r="K9" s="166">
        <f>J9/J24*100</f>
        <v>37.42739413195651</v>
      </c>
      <c r="L9" s="165">
        <v>313318</v>
      </c>
      <c r="M9" s="166">
        <f>L9/L24*100</f>
        <v>12.32015785253858</v>
      </c>
      <c r="N9" s="167">
        <f t="shared" si="0"/>
        <v>63562</v>
      </c>
      <c r="O9" s="166">
        <f>N9/N24*100</f>
        <v>14.421327283040272</v>
      </c>
      <c r="P9" s="167">
        <f t="shared" si="1"/>
        <v>8495118</v>
      </c>
      <c r="Q9" s="168">
        <f>P9/P24*100</f>
        <v>12.690300702619101</v>
      </c>
    </row>
    <row r="10" spans="1:17" ht="12.75" customHeight="1">
      <c r="A10" s="164" t="s">
        <v>40</v>
      </c>
      <c r="B10" s="165">
        <v>34822</v>
      </c>
      <c r="C10" s="166">
        <f>B10/B24*100</f>
        <v>10.276826820918428</v>
      </c>
      <c r="D10" s="165">
        <v>2682704</v>
      </c>
      <c r="E10" s="168">
        <f>D10/D24*100</f>
        <v>5.469270318430241</v>
      </c>
      <c r="F10" s="165">
        <v>1931</v>
      </c>
      <c r="G10" s="166">
        <f>F10/F24*100</f>
        <v>2.361588415864591</v>
      </c>
      <c r="H10" s="165">
        <v>182942</v>
      </c>
      <c r="I10" s="166">
        <f>H10/H24*100</f>
        <v>1.1919448758560698</v>
      </c>
      <c r="J10" s="165">
        <v>1358</v>
      </c>
      <c r="K10" s="166">
        <f>J10/J24*100</f>
        <v>6.74179615747406</v>
      </c>
      <c r="L10" s="165">
        <v>88861</v>
      </c>
      <c r="M10" s="166">
        <f>L10/L24*100</f>
        <v>3.4941546509757844</v>
      </c>
      <c r="N10" s="167">
        <f t="shared" si="0"/>
        <v>38111</v>
      </c>
      <c r="O10" s="166">
        <f>N10/N24*100</f>
        <v>8.64685195689166</v>
      </c>
      <c r="P10" s="167">
        <f t="shared" si="1"/>
        <v>2954507</v>
      </c>
      <c r="Q10" s="166">
        <f>P10/P24*100</f>
        <v>4.413544609738564</v>
      </c>
    </row>
    <row r="11" spans="1:17" ht="12.75" customHeight="1">
      <c r="A11" s="164" t="s">
        <v>41</v>
      </c>
      <c r="B11" s="165">
        <v>5725</v>
      </c>
      <c r="C11" s="166">
        <f>B11/B24*100</f>
        <v>1.6895880061385906</v>
      </c>
      <c r="D11" s="165">
        <v>989270</v>
      </c>
      <c r="E11" s="166">
        <f>D11/D24*100</f>
        <v>2.0168401165068843</v>
      </c>
      <c r="F11" s="165">
        <v>940</v>
      </c>
      <c r="G11" s="166">
        <f>F11/F24*100</f>
        <v>1.1496080325803808</v>
      </c>
      <c r="H11" s="165">
        <v>277727</v>
      </c>
      <c r="I11" s="166">
        <f>H11/H24*100</f>
        <v>1.809509432152697</v>
      </c>
      <c r="J11" s="165">
        <v>1183</v>
      </c>
      <c r="K11" s="166">
        <f>J11/J24*100</f>
        <v>5.8730079928511145</v>
      </c>
      <c r="L11" s="165">
        <v>123690</v>
      </c>
      <c r="M11" s="166">
        <f>L11/L24*100</f>
        <v>4.863685855203012</v>
      </c>
      <c r="N11" s="167">
        <f t="shared" si="0"/>
        <v>7848</v>
      </c>
      <c r="O11" s="166">
        <f>N11/N24*100</f>
        <v>1.7806012478729438</v>
      </c>
      <c r="P11" s="167">
        <f t="shared" si="1"/>
        <v>1390687</v>
      </c>
      <c r="Q11" s="166">
        <f>P11/P24*100</f>
        <v>2.077456277031496</v>
      </c>
    </row>
    <row r="12" spans="1:17" ht="12.75" customHeight="1">
      <c r="A12" s="164" t="s">
        <v>42</v>
      </c>
      <c r="B12" s="165">
        <v>774</v>
      </c>
      <c r="C12" s="166">
        <f>B12/B24*100</f>
        <v>0.2284263959390863</v>
      </c>
      <c r="D12" s="165">
        <v>278194</v>
      </c>
      <c r="E12" s="166">
        <f>D12/D24*100</f>
        <v>0.5671584293180993</v>
      </c>
      <c r="F12" s="165">
        <v>4</v>
      </c>
      <c r="G12" s="166">
        <f>F12/F24*100</f>
        <v>0.004891949074810132</v>
      </c>
      <c r="H12" s="165">
        <v>480</v>
      </c>
      <c r="I12" s="166">
        <f>H12/H24*100</f>
        <v>0.0031274039882089053</v>
      </c>
      <c r="J12" s="165">
        <v>940</v>
      </c>
      <c r="K12" s="166">
        <f>J12/J24*100</f>
        <v>4.666633569974681</v>
      </c>
      <c r="L12" s="165">
        <v>581538</v>
      </c>
      <c r="M12" s="166">
        <f>L12/L24*100</f>
        <v>22.866991226962963</v>
      </c>
      <c r="N12" s="167">
        <f t="shared" si="0"/>
        <v>1718</v>
      </c>
      <c r="O12" s="166">
        <f>N12/N24*100</f>
        <v>0.3897901304594441</v>
      </c>
      <c r="P12" s="167">
        <f t="shared" si="1"/>
        <v>860212</v>
      </c>
      <c r="Q12" s="166">
        <f>P12/P24*100</f>
        <v>1.2850143986229954</v>
      </c>
    </row>
    <row r="13" spans="1:17" ht="12.75" customHeight="1">
      <c r="A13" s="164" t="s">
        <v>43</v>
      </c>
      <c r="B13" s="165">
        <v>2177</v>
      </c>
      <c r="C13" s="166">
        <f>B13/B24*100</f>
        <v>0.6424861291464998</v>
      </c>
      <c r="D13" s="165">
        <v>825189</v>
      </c>
      <c r="E13" s="166">
        <f>D13/D24*100</f>
        <v>1.6823256329416634</v>
      </c>
      <c r="F13" s="165">
        <v>296</v>
      </c>
      <c r="G13" s="166">
        <f>F13/F24*100</f>
        <v>0.36200423153594974</v>
      </c>
      <c r="H13" s="165">
        <v>100023</v>
      </c>
      <c r="I13" s="166">
        <f>H13/H24*100</f>
        <v>0.6516923523179569</v>
      </c>
      <c r="J13" s="165">
        <v>409</v>
      </c>
      <c r="K13" s="166">
        <f>J13/J24*100</f>
        <v>2.030482053318771</v>
      </c>
      <c r="L13" s="165">
        <v>99741</v>
      </c>
      <c r="M13" s="166">
        <f>L13/L24*100</f>
        <v>3.9219734083903592</v>
      </c>
      <c r="N13" s="167">
        <f t="shared" si="0"/>
        <v>2882</v>
      </c>
      <c r="O13" s="166">
        <f>N13/N24*100</f>
        <v>0.653885422575156</v>
      </c>
      <c r="P13" s="167">
        <f t="shared" si="1"/>
        <v>1024953</v>
      </c>
      <c r="Q13" s="166">
        <f>P13/P24*100</f>
        <v>1.5311101948261998</v>
      </c>
    </row>
    <row r="14" spans="1:17" ht="12.75" customHeight="1">
      <c r="A14" s="164" t="s">
        <v>44</v>
      </c>
      <c r="B14" s="165">
        <v>1906</v>
      </c>
      <c r="C14" s="166">
        <f>B14/B24*100</f>
        <v>0.5625073781135639</v>
      </c>
      <c r="D14" s="165">
        <v>713126</v>
      </c>
      <c r="E14" s="166">
        <f>D14/D24*100</f>
        <v>1.453861054033872</v>
      </c>
      <c r="F14" s="165">
        <v>3416</v>
      </c>
      <c r="G14" s="166">
        <f>F14/F24*100</f>
        <v>4.177724509887852</v>
      </c>
      <c r="H14" s="165">
        <v>547334</v>
      </c>
      <c r="I14" s="166">
        <f>H14/H24*100</f>
        <v>3.56611361350486</v>
      </c>
      <c r="J14" s="165">
        <v>209</v>
      </c>
      <c r="K14" s="166">
        <f>J14/J24*100</f>
        <v>1.0375812937496898</v>
      </c>
      <c r="L14" s="165">
        <v>114334</v>
      </c>
      <c r="M14" s="166">
        <f>L14/L24*100</f>
        <v>4.495793181088051</v>
      </c>
      <c r="N14" s="167">
        <f t="shared" si="0"/>
        <v>5531</v>
      </c>
      <c r="O14" s="166">
        <f>N14/N24*100</f>
        <v>1.2549064095292115</v>
      </c>
      <c r="P14" s="167">
        <f t="shared" si="1"/>
        <v>1374794</v>
      </c>
      <c r="Q14" s="166">
        <f>P14/P24*100</f>
        <v>2.053714764663248</v>
      </c>
    </row>
    <row r="15" spans="1:17" ht="12.75" customHeight="1">
      <c r="A15" s="164" t="s">
        <v>45</v>
      </c>
      <c r="B15" s="165">
        <v>160</v>
      </c>
      <c r="C15" s="166">
        <f>B15/B24*100</f>
        <v>0.047219926809113445</v>
      </c>
      <c r="D15" s="165">
        <v>35273</v>
      </c>
      <c r="E15" s="166">
        <f>D15/D24*100</f>
        <v>0.07191161303743905</v>
      </c>
      <c r="F15" s="165">
        <v>95</v>
      </c>
      <c r="G15" s="166">
        <f>F15/F24*100</f>
        <v>0.11618379052674062</v>
      </c>
      <c r="H15" s="165">
        <v>27207</v>
      </c>
      <c r="I15" s="166">
        <f>H15/H24*100</f>
        <v>0.177265167306666</v>
      </c>
      <c r="J15" s="165">
        <v>40</v>
      </c>
      <c r="K15" s="166">
        <f>J15/J24*100</f>
        <v>0.19858015191381623</v>
      </c>
      <c r="L15" s="165">
        <v>562</v>
      </c>
      <c r="M15" s="166">
        <f>L15/L24*100</f>
        <v>0.022098726256157268</v>
      </c>
      <c r="N15" s="167">
        <f t="shared" si="0"/>
        <v>295</v>
      </c>
      <c r="O15" s="166">
        <f>N15/N24*100</f>
        <v>0.06693136698808849</v>
      </c>
      <c r="P15" s="167">
        <f t="shared" si="1"/>
        <v>63042</v>
      </c>
      <c r="Q15" s="166">
        <f>P15/P24*100</f>
        <v>0.09417431716599031</v>
      </c>
    </row>
    <row r="16" spans="1:17" ht="12.75" customHeight="1">
      <c r="A16" s="164" t="s">
        <v>46</v>
      </c>
      <c r="B16" s="165">
        <v>4868</v>
      </c>
      <c r="C16" s="166">
        <f>B16/B24*100</f>
        <v>1.4366662731672766</v>
      </c>
      <c r="D16" s="165">
        <v>1828261</v>
      </c>
      <c r="E16" s="166">
        <f>D16/D24*100</f>
        <v>3.7273041012514203</v>
      </c>
      <c r="F16" s="165">
        <v>1085</v>
      </c>
      <c r="G16" s="166">
        <f>F16/F24*100</f>
        <v>1.326941186542248</v>
      </c>
      <c r="H16" s="165">
        <v>194946</v>
      </c>
      <c r="I16" s="166">
        <f>H16/H24*100</f>
        <v>1.2701560372611942</v>
      </c>
      <c r="J16" s="165">
        <v>884</v>
      </c>
      <c r="K16" s="166">
        <f>J16/J24*100</f>
        <v>4.388621357295339</v>
      </c>
      <c r="L16" s="165">
        <v>178893</v>
      </c>
      <c r="M16" s="166">
        <f>L16/L24*100</f>
        <v>7.034354868581391</v>
      </c>
      <c r="N16" s="167">
        <f t="shared" si="0"/>
        <v>6837</v>
      </c>
      <c r="O16" s="166">
        <f>N16/N24*100</f>
        <v>1.551219512195122</v>
      </c>
      <c r="P16" s="167">
        <f t="shared" si="1"/>
        <v>2202100</v>
      </c>
      <c r="Q16" s="166">
        <f>P16/P24*100</f>
        <v>3.2895730438632547</v>
      </c>
    </row>
    <row r="17" spans="1:17" ht="12.75" customHeight="1">
      <c r="A17" s="164" t="s">
        <v>47</v>
      </c>
      <c r="B17" s="165">
        <v>1052</v>
      </c>
      <c r="C17" s="166">
        <f>B17/B24*100</f>
        <v>0.3104710187699209</v>
      </c>
      <c r="D17" s="165">
        <v>312687</v>
      </c>
      <c r="E17" s="166">
        <f>D17/D24*100</f>
        <v>0.6374798442388713</v>
      </c>
      <c r="F17" s="165">
        <v>867</v>
      </c>
      <c r="G17" s="166">
        <f>F17/F24*100</f>
        <v>1.0603299619650959</v>
      </c>
      <c r="H17" s="165">
        <v>70819</v>
      </c>
      <c r="I17" s="166">
        <f>H17/H24*100</f>
        <v>0.46141588133534683</v>
      </c>
      <c r="J17" s="165">
        <v>302</v>
      </c>
      <c r="K17" s="166">
        <f>J17/J24*100</f>
        <v>1.4992801469493124</v>
      </c>
      <c r="L17" s="165">
        <v>18883</v>
      </c>
      <c r="M17" s="166">
        <f>L17/L24*100</f>
        <v>0.7425093378914905</v>
      </c>
      <c r="N17" s="167">
        <f t="shared" si="0"/>
        <v>2221</v>
      </c>
      <c r="O17" s="166">
        <f>N17/N24*100</f>
        <v>0.5039137833238797</v>
      </c>
      <c r="P17" s="167">
        <f t="shared" si="1"/>
        <v>402389</v>
      </c>
      <c r="Q17" s="166">
        <f>P17/P24*100</f>
        <v>0.6011025873244136</v>
      </c>
    </row>
    <row r="18" spans="1:17" ht="12.75" customHeight="1">
      <c r="A18" s="164" t="s">
        <v>55</v>
      </c>
      <c r="B18" s="165">
        <v>39228</v>
      </c>
      <c r="C18" s="166">
        <f>B18/B24*100</f>
        <v>11.577145555424389</v>
      </c>
      <c r="D18" s="165">
        <v>11117999</v>
      </c>
      <c r="E18" s="166">
        <f>D18/D24*100</f>
        <v>22.66643727039476</v>
      </c>
      <c r="F18" s="165">
        <v>36891</v>
      </c>
      <c r="G18" s="166">
        <f>F18/F24*100</f>
        <v>45.11722332970513</v>
      </c>
      <c r="H18" s="165">
        <v>8094793</v>
      </c>
      <c r="I18" s="166">
        <f>H18/H24*100</f>
        <v>52.741016483178186</v>
      </c>
      <c r="J18" s="165">
        <v>950</v>
      </c>
      <c r="K18" s="166">
        <f>J18/J24*100</f>
        <v>4.716278607953135</v>
      </c>
      <c r="L18" s="165">
        <v>105836</v>
      </c>
      <c r="M18" s="166">
        <f>L18/L24*100</f>
        <v>4.161638420011852</v>
      </c>
      <c r="N18" s="167">
        <f t="shared" si="0"/>
        <v>77069</v>
      </c>
      <c r="O18" s="168">
        <f>N18/N24*100</f>
        <v>17.485876347135566</v>
      </c>
      <c r="P18" s="167">
        <f t="shared" si="1"/>
        <v>19318628</v>
      </c>
      <c r="Q18" s="168">
        <f>P18/P24*100</f>
        <v>28.858833801018076</v>
      </c>
    </row>
    <row r="19" spans="1:17" ht="12.75" customHeight="1">
      <c r="A19" s="164" t="s">
        <v>48</v>
      </c>
      <c r="B19" s="165">
        <v>23510</v>
      </c>
      <c r="C19" s="166">
        <f>B19/B24*100</f>
        <v>6.938377995514107</v>
      </c>
      <c r="D19" s="165">
        <v>3335915</v>
      </c>
      <c r="E19" s="166">
        <f>D19/D24*100</f>
        <v>6.800981731233195</v>
      </c>
      <c r="F19" s="165">
        <v>11202</v>
      </c>
      <c r="G19" s="166">
        <f>F19/F24*100</f>
        <v>13.699903384005774</v>
      </c>
      <c r="H19" s="165">
        <v>1616226</v>
      </c>
      <c r="I19" s="166">
        <f>H19/H24*100</f>
        <v>10.530399246347761</v>
      </c>
      <c r="J19" s="165">
        <v>2020</v>
      </c>
      <c r="K19" s="166">
        <f>J19/J24*100</f>
        <v>10.028297671647719</v>
      </c>
      <c r="L19" s="165">
        <v>165113</v>
      </c>
      <c r="M19" s="166">
        <f>L19/L24*100</f>
        <v>6.492503537958888</v>
      </c>
      <c r="N19" s="167">
        <f t="shared" si="0"/>
        <v>36732</v>
      </c>
      <c r="O19" s="166">
        <f>N19/N24*100</f>
        <v>8.333976176971072</v>
      </c>
      <c r="P19" s="167">
        <f t="shared" si="1"/>
        <v>5117254</v>
      </c>
      <c r="Q19" s="166">
        <f>P19/P24*100</f>
        <v>7.6443307828897025</v>
      </c>
    </row>
    <row r="20" spans="1:17" ht="12.75" customHeight="1">
      <c r="A20" s="164" t="s">
        <v>49</v>
      </c>
      <c r="B20" s="165">
        <v>101409</v>
      </c>
      <c r="C20" s="166">
        <f>B20/B24*100</f>
        <v>29.928284736158663</v>
      </c>
      <c r="D20" s="165">
        <v>10756247</v>
      </c>
      <c r="E20" s="168">
        <f>D20/D24*100</f>
        <v>21.92892784847092</v>
      </c>
      <c r="F20" s="165">
        <v>5106</v>
      </c>
      <c r="G20" s="166">
        <f>F20/F24*100</f>
        <v>6.244572993995132</v>
      </c>
      <c r="H20" s="165">
        <v>607485</v>
      </c>
      <c r="I20" s="166">
        <f>H20/H24*100</f>
        <v>3.958022941202264</v>
      </c>
      <c r="J20" s="165">
        <v>2040</v>
      </c>
      <c r="K20" s="166">
        <f>J20/J24*100</f>
        <v>10.127587747604627</v>
      </c>
      <c r="L20" s="165">
        <v>287752</v>
      </c>
      <c r="M20" s="166">
        <f>L20/L24*100</f>
        <v>11.314862415768268</v>
      </c>
      <c r="N20" s="167">
        <f t="shared" si="0"/>
        <v>108555</v>
      </c>
      <c r="O20" s="168">
        <f>N20/N24*100</f>
        <v>24.62960862166761</v>
      </c>
      <c r="P20" s="167">
        <f t="shared" si="1"/>
        <v>11651484</v>
      </c>
      <c r="Q20" s="168">
        <f>P20/P24*100</f>
        <v>17.405389259072706</v>
      </c>
    </row>
    <row r="21" spans="1:17" ht="12.75" customHeight="1">
      <c r="A21" s="164" t="s">
        <v>50</v>
      </c>
      <c r="B21" s="165">
        <v>2028</v>
      </c>
      <c r="C21" s="166">
        <f>B21/B24*100</f>
        <v>0.5985125723055129</v>
      </c>
      <c r="D21" s="165">
        <v>725848</v>
      </c>
      <c r="E21" s="166">
        <f>D21/D24*100</f>
        <v>1.4797975930598208</v>
      </c>
      <c r="F21" s="165">
        <v>1577</v>
      </c>
      <c r="G21" s="166">
        <f>F21/F24*100</f>
        <v>1.9286509227438944</v>
      </c>
      <c r="H21" s="165">
        <v>132958</v>
      </c>
      <c r="I21" s="166">
        <f>H21/H24*100</f>
        <v>0.8662778738839157</v>
      </c>
      <c r="J21" s="165">
        <v>146</v>
      </c>
      <c r="K21" s="166">
        <f>J21/J24*100</f>
        <v>0.7248175544854292</v>
      </c>
      <c r="L21" s="165">
        <v>51396</v>
      </c>
      <c r="M21" s="166">
        <f>L21/L24*100</f>
        <v>2.0209717698602474</v>
      </c>
      <c r="N21" s="167">
        <f t="shared" si="0"/>
        <v>3751</v>
      </c>
      <c r="O21" s="166">
        <f>N21/N24*100</f>
        <v>0.8510493477027793</v>
      </c>
      <c r="P21" s="167">
        <f t="shared" si="1"/>
        <v>910202</v>
      </c>
      <c r="Q21" s="166">
        <f>P21/P24*100</f>
        <v>1.359691187353173</v>
      </c>
    </row>
    <row r="22" spans="1:17" ht="12.75" customHeight="1">
      <c r="A22" s="164" t="s">
        <v>51</v>
      </c>
      <c r="B22" s="165">
        <v>7093</v>
      </c>
      <c r="C22" s="166">
        <f>B22/B24*100</f>
        <v>2.0933183803565103</v>
      </c>
      <c r="D22" s="165">
        <v>441244</v>
      </c>
      <c r="E22" s="166">
        <f>D22/D24*100</f>
        <v>0.8995709971675716</v>
      </c>
      <c r="F22" s="165">
        <v>1242</v>
      </c>
      <c r="G22" s="166">
        <f>F22/F24*100</f>
        <v>1.5189501877285456</v>
      </c>
      <c r="H22" s="165">
        <v>115959</v>
      </c>
      <c r="I22" s="166">
        <f>H22/H24*100</f>
        <v>0.7555221647264926</v>
      </c>
      <c r="J22" s="165">
        <v>29</v>
      </c>
      <c r="K22" s="166">
        <f>J22/J24*100</f>
        <v>0.14397061013751677</v>
      </c>
      <c r="L22" s="165">
        <v>4224</v>
      </c>
      <c r="M22" s="166">
        <f>L22/L24*100</f>
        <v>0.16609434111389376</v>
      </c>
      <c r="N22" s="167">
        <f t="shared" si="0"/>
        <v>8364</v>
      </c>
      <c r="O22" s="166">
        <f>N22/N24*100</f>
        <v>1.8976744186046512</v>
      </c>
      <c r="P22" s="167">
        <f t="shared" si="1"/>
        <v>561427</v>
      </c>
      <c r="Q22" s="166">
        <f>P22/P24*100</f>
        <v>0.8386790451373759</v>
      </c>
    </row>
    <row r="23" spans="1:17" ht="12.75" customHeight="1">
      <c r="A23" s="164" t="s">
        <v>52</v>
      </c>
      <c r="B23" s="165">
        <v>287</v>
      </c>
      <c r="C23" s="166">
        <f>B23/B24*100</f>
        <v>0.08470074371384724</v>
      </c>
      <c r="D23" s="165">
        <v>30226</v>
      </c>
      <c r="E23" s="166">
        <f>D23/D24*100</f>
        <v>0.06162221573638854</v>
      </c>
      <c r="F23" s="165">
        <v>8188</v>
      </c>
      <c r="G23" s="166">
        <f>F23/F24*100</f>
        <v>10.01381975613634</v>
      </c>
      <c r="H23" s="165">
        <v>2009595</v>
      </c>
      <c r="I23" s="166">
        <f>H23/H24*100</f>
        <v>13.093365453509739</v>
      </c>
      <c r="J23" s="165">
        <v>77</v>
      </c>
      <c r="K23" s="166">
        <f>J23/J24*100</f>
        <v>0.38226679243409617</v>
      </c>
      <c r="L23" s="165">
        <v>6250</v>
      </c>
      <c r="M23" s="166">
        <f>L23/L24*100</f>
        <v>0.24575985605157102</v>
      </c>
      <c r="N23" s="167">
        <f t="shared" si="0"/>
        <v>8552</v>
      </c>
      <c r="O23" s="166">
        <f>N23/N24*100</f>
        <v>1.9403289846851957</v>
      </c>
      <c r="P23" s="167">
        <f t="shared" si="1"/>
        <v>2046071</v>
      </c>
      <c r="Q23" s="166">
        <f>P23/P24*100</f>
        <v>3.0564915341857013</v>
      </c>
    </row>
    <row r="24" spans="1:17" ht="12.75" customHeight="1">
      <c r="A24" s="169" t="s">
        <v>114</v>
      </c>
      <c r="B24" s="170">
        <v>338840</v>
      </c>
      <c r="C24" s="171">
        <f>C7+C8+C9+C10+C11+C12+C13+C14+C15+C16+C17+C18+C19+C20+C21+C22+C23</f>
        <v>100</v>
      </c>
      <c r="D24" s="170">
        <v>49050492</v>
      </c>
      <c r="E24" s="171">
        <f>E7+E8+E9+E10+E11+E12+E13+E14+E15+E16+E17+E18+E19+E20+E21+E22+E23</f>
        <v>99.99999999999999</v>
      </c>
      <c r="F24" s="172">
        <v>81767</v>
      </c>
      <c r="G24" s="171">
        <f>G7+G8+G9+G10+G11+G12+G13+G14+G15+G16+G17+G18+G19+G20+G21+G22+G23</f>
        <v>100.00000000000001</v>
      </c>
      <c r="H24" s="172">
        <v>15348193</v>
      </c>
      <c r="I24" s="171">
        <f>I7+I8+I9+I10+I11+I12+I13+I14+I15+I16+I17+I18+I19+I20+I21+I22+I23</f>
        <v>99.99999999999999</v>
      </c>
      <c r="J24" s="172">
        <v>20143</v>
      </c>
      <c r="K24" s="171">
        <f>K7+K8+K9+K10+K11+K12+K13+K14+K15+K16+K17+K18+K19+K20+K21+K22+K23</f>
        <v>100</v>
      </c>
      <c r="L24" s="172">
        <v>2543133</v>
      </c>
      <c r="M24" s="171">
        <f>M7+M8+M9+M10+M11+M12+M13+M14+M15+M16+M17+M18+M19+M20+M21+M22+M23</f>
        <v>99.99999999999999</v>
      </c>
      <c r="N24" s="170">
        <f t="shared" si="0"/>
        <v>440750</v>
      </c>
      <c r="O24" s="173">
        <f>O7+O8+O9+O10+O11+O12+O13+O14+O15+O16+O17+O18+O19+O20+O21+O22+O23</f>
        <v>100.00000000000001</v>
      </c>
      <c r="P24" s="170">
        <f t="shared" si="1"/>
        <v>66941818</v>
      </c>
      <c r="Q24" s="171">
        <f>Q7+Q8+Q9+Q10+Q11+Q12+Q13+Q14+Q15+Q16+Q17+Q18+Q19+Q20+Q21+Q22+Q23</f>
        <v>100.00000000000001</v>
      </c>
    </row>
    <row r="25" spans="2:8" ht="12.75" customHeight="1">
      <c r="B25"/>
      <c r="C25"/>
      <c r="D25"/>
      <c r="E25"/>
      <c r="F25"/>
      <c r="G25"/>
      <c r="H25"/>
    </row>
    <row r="26" spans="1:13" ht="12.75" customHeight="1">
      <c r="A26" s="27" t="s">
        <v>112</v>
      </c>
      <c r="B26" s="32"/>
      <c r="C26" s="19"/>
      <c r="D26" s="19"/>
      <c r="E26" s="19"/>
      <c r="F26" s="19"/>
      <c r="G26" s="19"/>
      <c r="H26" s="19"/>
      <c r="I26" s="19"/>
      <c r="J26" s="33"/>
      <c r="K26" s="33"/>
      <c r="L26" s="33"/>
      <c r="M26" s="33"/>
    </row>
    <row r="27" spans="1:13" ht="12.75" customHeight="1">
      <c r="A27" s="54" t="s">
        <v>105</v>
      </c>
      <c r="H27" s="33"/>
      <c r="I27" s="33"/>
      <c r="J27" s="33"/>
      <c r="K27" s="33"/>
      <c r="L27" s="33"/>
      <c r="M27" s="33"/>
    </row>
    <row r="28" spans="1:8" ht="12.75" customHeight="1">
      <c r="A28" s="120" t="s">
        <v>123</v>
      </c>
      <c r="G28" s="50"/>
      <c r="H28" s="33"/>
    </row>
    <row r="29" spans="7:12" ht="12.75" customHeight="1">
      <c r="G29" s="50"/>
      <c r="L29" s="33"/>
    </row>
    <row r="30" ht="12.75" customHeight="1">
      <c r="A30" s="27"/>
    </row>
    <row r="36" ht="12.75" customHeight="1">
      <c r="D36" s="33"/>
    </row>
    <row r="38" spans="3:4" ht="12.75" customHeight="1">
      <c r="C38" s="34"/>
      <c r="D38" s="34"/>
    </row>
    <row r="39" spans="3:4" ht="12.75" customHeight="1">
      <c r="C39" s="34"/>
      <c r="D39" s="34"/>
    </row>
    <row r="40" spans="3:4" ht="12.75" customHeight="1">
      <c r="C40" s="34"/>
      <c r="D40" s="34"/>
    </row>
    <row r="41" spans="3:4" ht="12.75" customHeight="1">
      <c r="C41" s="55"/>
      <c r="D41" s="55"/>
    </row>
  </sheetData>
  <sheetProtection selectLockedCells="1" selectUnlockedCells="1"/>
  <mergeCells count="9">
    <mergeCell ref="F4:I4"/>
    <mergeCell ref="N4:Q4"/>
    <mergeCell ref="F5:I5"/>
    <mergeCell ref="N5:P5"/>
    <mergeCell ref="A4:A5"/>
    <mergeCell ref="B4:E4"/>
    <mergeCell ref="J4:M4"/>
    <mergeCell ref="B5:E5"/>
    <mergeCell ref="J5:M5"/>
  </mergeCells>
  <printOptions/>
  <pageMargins left="0.35" right="0.45" top="0.9840277777777777" bottom="0.9840277777777777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GRILLE</dc:creator>
  <cp:keywords/>
  <dc:description/>
  <cp:lastModifiedBy>Administration centrale</cp:lastModifiedBy>
  <cp:lastPrinted>2018-09-28T14:19:50Z</cp:lastPrinted>
  <dcterms:created xsi:type="dcterms:W3CDTF">2017-06-08T08:48:01Z</dcterms:created>
  <dcterms:modified xsi:type="dcterms:W3CDTF">2019-02-27T10:18:04Z</dcterms:modified>
  <cp:category/>
  <cp:version/>
  <cp:contentType/>
  <cp:contentStatus/>
</cp:coreProperties>
</file>